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ODSJEK\DOKUMENTI ZA WEB SAJT\INTEGRALNA STRATEGIJA\PLANOVI IMPLEMENTACIJE\ZAKLJUČANI PLANOVI\"/>
    </mc:Choice>
  </mc:AlternateContent>
  <bookViews>
    <workbookView xWindow="0" yWindow="2340" windowWidth="15600" windowHeight="7395" tabRatio="836"/>
  </bookViews>
  <sheets>
    <sheet name="Plan 2017-2019" sheetId="1" r:id="rId1"/>
    <sheet name="Ukupno po godinama" sheetId="5" r:id="rId2"/>
    <sheet name="Ukupno po sektorima" sheetId="8" r:id="rId3"/>
  </sheets>
  <definedNames>
    <definedName name="_xlnm._FilterDatabase" localSheetId="0" hidden="1">'Plan 2017-2019'!$X$1:$X$162</definedName>
  </definedNames>
  <calcPr calcId="162913"/>
</workbook>
</file>

<file path=xl/calcChain.xml><?xml version="1.0" encoding="utf-8"?>
<calcChain xmlns="http://schemas.openxmlformats.org/spreadsheetml/2006/main">
  <c r="U129" i="1" l="1"/>
  <c r="E129" i="1" s="1"/>
  <c r="I69" i="1" l="1"/>
  <c r="R69" i="1"/>
  <c r="U69" i="1" s="1"/>
  <c r="E69" i="1" l="1"/>
  <c r="U118" i="1"/>
  <c r="R118" i="1"/>
  <c r="I118" i="1"/>
  <c r="R108" i="1"/>
  <c r="U108" i="1" s="1"/>
  <c r="I108" i="1"/>
  <c r="I93" i="1"/>
  <c r="I94" i="1"/>
  <c r="I95" i="1"/>
  <c r="I97" i="1"/>
  <c r="R93" i="1"/>
  <c r="R94" i="1"/>
  <c r="R95" i="1"/>
  <c r="R97" i="1"/>
  <c r="R98" i="1"/>
  <c r="I92" i="1" l="1"/>
  <c r="R92" i="1"/>
  <c r="U92" i="1" s="1"/>
  <c r="E92" i="1" l="1"/>
  <c r="I126" i="1" l="1"/>
  <c r="S153" i="1"/>
  <c r="R126" i="1"/>
  <c r="U126" i="1" s="1"/>
  <c r="I115" i="1" l="1"/>
  <c r="R117" i="1"/>
  <c r="U117" i="1" s="1"/>
  <c r="I117" i="1"/>
  <c r="R115" i="1"/>
  <c r="U115" i="1" s="1"/>
  <c r="E115" i="1" l="1"/>
  <c r="E117" i="1"/>
  <c r="I56" i="1"/>
  <c r="U150" i="1"/>
  <c r="U1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6" i="1"/>
  <c r="I119" i="1"/>
  <c r="I120" i="1"/>
  <c r="I121" i="1"/>
  <c r="I122" i="1"/>
  <c r="I123" i="1"/>
  <c r="I124" i="1"/>
  <c r="I125" i="1"/>
  <c r="I127" i="1"/>
  <c r="I12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R105" i="1" l="1"/>
  <c r="R104" i="1"/>
  <c r="U104" i="1" s="1"/>
  <c r="R75" i="1"/>
  <c r="U75" i="1" s="1"/>
  <c r="U105" i="1" l="1"/>
  <c r="E105" i="1" s="1"/>
  <c r="E104" i="1"/>
  <c r="E75" i="1"/>
  <c r="R39" i="1"/>
  <c r="U39" i="1" s="1"/>
  <c r="Q153" i="1"/>
  <c r="G153" i="1"/>
  <c r="F153" i="1"/>
  <c r="R61" i="1" l="1"/>
  <c r="U61" i="1" s="1"/>
  <c r="R106" i="1" l="1"/>
  <c r="R46" i="1"/>
  <c r="U46" i="1" s="1"/>
  <c r="R27" i="1"/>
  <c r="U27" i="1" s="1"/>
  <c r="R26" i="1"/>
  <c r="U26" i="1" s="1"/>
  <c r="R24" i="1"/>
  <c r="U24" i="1" s="1"/>
  <c r="R25" i="1"/>
  <c r="U25" i="1" s="1"/>
  <c r="R32" i="1"/>
  <c r="U32" i="1" s="1"/>
  <c r="R86" i="1"/>
  <c r="U86" i="1" s="1"/>
  <c r="R87" i="1"/>
  <c r="U87" i="1" s="1"/>
  <c r="R146" i="1"/>
  <c r="U146" i="1" s="1"/>
  <c r="R145" i="1"/>
  <c r="U145" i="1" s="1"/>
  <c r="R144" i="1"/>
  <c r="U144" i="1" s="1"/>
  <c r="R139" i="1"/>
  <c r="U139" i="1" s="1"/>
  <c r="R140" i="1"/>
  <c r="U140" i="1" s="1"/>
  <c r="R141" i="1"/>
  <c r="U141" i="1" s="1"/>
  <c r="R142" i="1"/>
  <c r="U142" i="1" s="1"/>
  <c r="R8" i="1"/>
  <c r="U8" i="1" s="1"/>
  <c r="R9" i="1"/>
  <c r="U9" i="1" s="1"/>
  <c r="U106" i="1" l="1"/>
  <c r="E106" i="1" s="1"/>
  <c r="E26" i="1"/>
  <c r="E139" i="1"/>
  <c r="E146" i="1"/>
  <c r="E145" i="1"/>
  <c r="E24" i="1"/>
  <c r="E25" i="1"/>
  <c r="R82" i="1"/>
  <c r="U82" i="1" s="1"/>
  <c r="R91" i="1"/>
  <c r="U91" i="1" s="1"/>
  <c r="R137" i="1"/>
  <c r="U137" i="1" s="1"/>
  <c r="R40" i="1"/>
  <c r="U40" i="1" s="1"/>
  <c r="R90" i="1"/>
  <c r="U90" i="1" s="1"/>
  <c r="R89" i="1"/>
  <c r="U89" i="1" s="1"/>
  <c r="R88" i="1"/>
  <c r="U88" i="1" s="1"/>
  <c r="E90" i="1" l="1"/>
  <c r="E82" i="1"/>
  <c r="R65" i="1"/>
  <c r="U65" i="1" s="1"/>
  <c r="R148" i="1" l="1"/>
  <c r="U148" i="1" s="1"/>
  <c r="R121" i="1"/>
  <c r="U121" i="1" s="1"/>
  <c r="R59" i="1"/>
  <c r="U59" i="1" s="1"/>
  <c r="R58" i="1"/>
  <c r="U58" i="1" s="1"/>
  <c r="R51" i="1"/>
  <c r="U51" i="1" s="1"/>
  <c r="R42" i="1"/>
  <c r="U42" i="1" s="1"/>
  <c r="E121" i="1" l="1"/>
  <c r="R18" i="1"/>
  <c r="U18" i="1" s="1"/>
  <c r="R19" i="1"/>
  <c r="U19" i="1" s="1"/>
  <c r="R13" i="1"/>
  <c r="U13" i="1" s="1"/>
  <c r="R12" i="1"/>
  <c r="U12" i="1" s="1"/>
  <c r="R16" i="1"/>
  <c r="U16" i="1" s="1"/>
  <c r="R14" i="1"/>
  <c r="U14" i="1" s="1"/>
  <c r="R22" i="1"/>
  <c r="U22" i="1" s="1"/>
  <c r="R133" i="1"/>
  <c r="U133" i="1" s="1"/>
  <c r="R124" i="1"/>
  <c r="U124" i="1" s="1"/>
  <c r="R125" i="1"/>
  <c r="U125" i="1" s="1"/>
  <c r="E126" i="1"/>
  <c r="R127" i="1"/>
  <c r="U127" i="1" s="1"/>
  <c r="E18" i="1" l="1"/>
  <c r="E13" i="1"/>
  <c r="E16" i="1"/>
  <c r="R114" i="1"/>
  <c r="U114" i="1" s="1"/>
  <c r="R31" i="1" l="1"/>
  <c r="U31" i="1" s="1"/>
  <c r="R28" i="1"/>
  <c r="U28" i="1" s="1"/>
  <c r="R23" i="1" l="1"/>
  <c r="U23" i="1" s="1"/>
  <c r="E23" i="1" l="1"/>
  <c r="R120" i="1" l="1"/>
  <c r="U120" i="1" s="1"/>
  <c r="R119" i="1"/>
  <c r="U119" i="1" s="1"/>
  <c r="R109" i="1"/>
  <c r="U109" i="1" s="1"/>
  <c r="U94" i="1"/>
  <c r="E94" i="1" s="1"/>
  <c r="U93" i="1"/>
  <c r="E93" i="1" s="1"/>
  <c r="E108" i="1" l="1"/>
  <c r="R103" i="1"/>
  <c r="U103" i="1" s="1"/>
  <c r="E103" i="1" l="1"/>
  <c r="E118" i="1"/>
  <c r="U96" i="1" l="1"/>
  <c r="E96" i="1" s="1"/>
  <c r="U95" i="1"/>
  <c r="E95" i="1" s="1"/>
  <c r="R84" i="1" l="1"/>
  <c r="U84" i="1" s="1"/>
  <c r="R83" i="1"/>
  <c r="U83" i="1" s="1"/>
  <c r="E40" i="1"/>
  <c r="R41" i="1"/>
  <c r="U41" i="1" s="1"/>
  <c r="E42" i="1"/>
  <c r="E8" i="1"/>
  <c r="E9" i="1"/>
  <c r="R10" i="1"/>
  <c r="R11" i="1"/>
  <c r="U11" i="1" s="1"/>
  <c r="E14" i="1"/>
  <c r="R15" i="1"/>
  <c r="U15" i="1" s="1"/>
  <c r="R17" i="1"/>
  <c r="E19" i="1"/>
  <c r="R20" i="1"/>
  <c r="U20" i="1" s="1"/>
  <c r="R21" i="1"/>
  <c r="U21" i="1" s="1"/>
  <c r="E22" i="1"/>
  <c r="E27" i="1"/>
  <c r="E28" i="1"/>
  <c r="R29" i="1"/>
  <c r="U29" i="1" s="1"/>
  <c r="R30" i="1"/>
  <c r="U30" i="1" s="1"/>
  <c r="E31" i="1"/>
  <c r="E32" i="1"/>
  <c r="R47" i="1"/>
  <c r="U47" i="1" s="1"/>
  <c r="R48" i="1"/>
  <c r="U48" i="1" s="1"/>
  <c r="R49" i="1"/>
  <c r="U49" i="1" s="1"/>
  <c r="R50" i="1"/>
  <c r="U50" i="1" s="1"/>
  <c r="E51" i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E58" i="1"/>
  <c r="E59" i="1"/>
  <c r="R60" i="1"/>
  <c r="U60" i="1" s="1"/>
  <c r="E61" i="1"/>
  <c r="R62" i="1"/>
  <c r="U62" i="1" s="1"/>
  <c r="R63" i="1"/>
  <c r="U63" i="1" s="1"/>
  <c r="R64" i="1"/>
  <c r="U64" i="1" s="1"/>
  <c r="R85" i="1"/>
  <c r="U85" i="1" s="1"/>
  <c r="E86" i="1"/>
  <c r="E87" i="1"/>
  <c r="E88" i="1"/>
  <c r="E89" i="1"/>
  <c r="E91" i="1"/>
  <c r="U97" i="1"/>
  <c r="E97" i="1" s="1"/>
  <c r="U98" i="1"/>
  <c r="R99" i="1"/>
  <c r="U99" i="1" s="1"/>
  <c r="R100" i="1"/>
  <c r="U100" i="1" s="1"/>
  <c r="R101" i="1"/>
  <c r="U101" i="1" s="1"/>
  <c r="R102" i="1"/>
  <c r="U102" i="1" s="1"/>
  <c r="R80" i="1"/>
  <c r="U80" i="1" s="1"/>
  <c r="R76" i="1"/>
  <c r="U76" i="1" s="1"/>
  <c r="R77" i="1"/>
  <c r="U77" i="1" s="1"/>
  <c r="R78" i="1"/>
  <c r="U78" i="1" s="1"/>
  <c r="R73" i="1"/>
  <c r="U73" i="1" s="1"/>
  <c r="R72" i="1"/>
  <c r="U72" i="1" s="1"/>
  <c r="R70" i="1"/>
  <c r="U70" i="1" s="1"/>
  <c r="R71" i="1"/>
  <c r="U71" i="1" s="1"/>
  <c r="E65" i="1"/>
  <c r="R66" i="1"/>
  <c r="U66" i="1" s="1"/>
  <c r="U17" i="1" l="1"/>
  <c r="E17" i="1" s="1"/>
  <c r="U10" i="1"/>
  <c r="E10" i="1" s="1"/>
  <c r="E21" i="1"/>
  <c r="E20" i="1"/>
  <c r="E15" i="1"/>
  <c r="E11" i="1"/>
  <c r="E12" i="1"/>
  <c r="E84" i="1"/>
  <c r="E83" i="1"/>
  <c r="E66" i="1"/>
  <c r="E73" i="1"/>
  <c r="E29" i="1"/>
  <c r="E41" i="1"/>
  <c r="E72" i="1"/>
  <c r="E78" i="1"/>
  <c r="E77" i="1"/>
  <c r="E76" i="1"/>
  <c r="E46" i="1" l="1"/>
  <c r="R136" i="1" l="1"/>
  <c r="U136" i="1" s="1"/>
  <c r="E120" i="1" l="1"/>
  <c r="E136" i="1"/>
  <c r="E119" i="1"/>
  <c r="R107" i="1" l="1"/>
  <c r="U107" i="1" s="1"/>
  <c r="E107" i="1" l="1"/>
  <c r="E54" i="1" l="1"/>
  <c r="R33" i="1" l="1"/>
  <c r="R34" i="1"/>
  <c r="U34" i="1" s="1"/>
  <c r="R35" i="1"/>
  <c r="U35" i="1" s="1"/>
  <c r="R36" i="1"/>
  <c r="U36" i="1" s="1"/>
  <c r="R37" i="1"/>
  <c r="U37" i="1" s="1"/>
  <c r="R38" i="1"/>
  <c r="U38" i="1" s="1"/>
  <c r="E39" i="1"/>
  <c r="R43" i="1"/>
  <c r="U43" i="1" s="1"/>
  <c r="R44" i="1"/>
  <c r="U44" i="1" s="1"/>
  <c r="R45" i="1"/>
  <c r="U45" i="1" s="1"/>
  <c r="E47" i="1"/>
  <c r="E48" i="1"/>
  <c r="E49" i="1"/>
  <c r="E50" i="1"/>
  <c r="E52" i="1"/>
  <c r="E53" i="1"/>
  <c r="E55" i="1"/>
  <c r="E56" i="1"/>
  <c r="E57" i="1"/>
  <c r="E60" i="1"/>
  <c r="E62" i="1"/>
  <c r="E64" i="1"/>
  <c r="R67" i="1"/>
  <c r="U67" i="1" s="1"/>
  <c r="R68" i="1"/>
  <c r="U68" i="1" s="1"/>
  <c r="E68" i="1" s="1"/>
  <c r="E70" i="1"/>
  <c r="E71" i="1"/>
  <c r="R74" i="1"/>
  <c r="U74" i="1" s="1"/>
  <c r="R79" i="1"/>
  <c r="E80" i="1"/>
  <c r="R81" i="1"/>
  <c r="U81" i="1" s="1"/>
  <c r="E109" i="1"/>
  <c r="R110" i="1"/>
  <c r="R111" i="1"/>
  <c r="U111" i="1" s="1"/>
  <c r="R112" i="1"/>
  <c r="U112" i="1" s="1"/>
  <c r="R113" i="1"/>
  <c r="U113" i="1" s="1"/>
  <c r="E114" i="1"/>
  <c r="R116" i="1"/>
  <c r="U116" i="1" s="1"/>
  <c r="R122" i="1"/>
  <c r="U122" i="1" s="1"/>
  <c r="R123" i="1"/>
  <c r="U123" i="1" s="1"/>
  <c r="E124" i="1"/>
  <c r="E125" i="1"/>
  <c r="E127" i="1"/>
  <c r="R128" i="1"/>
  <c r="U128" i="1" s="1"/>
  <c r="R130" i="1"/>
  <c r="U130" i="1" s="1"/>
  <c r="R131" i="1"/>
  <c r="U131" i="1" s="1"/>
  <c r="R132" i="1"/>
  <c r="U132" i="1" s="1"/>
  <c r="E133" i="1"/>
  <c r="R134" i="1"/>
  <c r="U134" i="1" s="1"/>
  <c r="R135" i="1"/>
  <c r="U135" i="1" s="1"/>
  <c r="E137" i="1"/>
  <c r="R138" i="1"/>
  <c r="U138" i="1" s="1"/>
  <c r="E140" i="1"/>
  <c r="E141" i="1"/>
  <c r="E142" i="1"/>
  <c r="R143" i="1"/>
  <c r="U143" i="1" s="1"/>
  <c r="E144" i="1"/>
  <c r="R147" i="1"/>
  <c r="U147" i="1" s="1"/>
  <c r="E148" i="1"/>
  <c r="E85" i="1"/>
  <c r="R149" i="1"/>
  <c r="U149" i="1" s="1"/>
  <c r="R152" i="1"/>
  <c r="U152" i="1" s="1"/>
  <c r="R7" i="1"/>
  <c r="U7" i="1" s="1"/>
  <c r="E30" i="1"/>
  <c r="U79" i="1" l="1"/>
  <c r="E79" i="1" s="1"/>
  <c r="U110" i="1"/>
  <c r="E110" i="1" s="1"/>
  <c r="U33" i="1"/>
  <c r="E33" i="1" s="1"/>
  <c r="E74" i="1"/>
  <c r="E34" i="1"/>
  <c r="E63" i="1"/>
  <c r="E138" i="1"/>
  <c r="E130" i="1"/>
  <c r="E112" i="1"/>
  <c r="E122" i="1"/>
  <c r="E43" i="1"/>
  <c r="E131" i="1"/>
  <c r="E113" i="1"/>
  <c r="E98" i="1"/>
  <c r="E35" i="1"/>
  <c r="E99" i="1"/>
  <c r="E132" i="1"/>
  <c r="E123" i="1"/>
  <c r="E81" i="1"/>
  <c r="E128" i="1"/>
  <c r="E111" i="1"/>
  <c r="E102" i="1"/>
  <c r="E147" i="1"/>
  <c r="E67" i="1"/>
  <c r="E44" i="1"/>
  <c r="E36" i="1"/>
  <c r="E149" i="1"/>
  <c r="E143" i="1"/>
  <c r="E134" i="1"/>
  <c r="E116" i="1"/>
  <c r="E100" i="1"/>
  <c r="E45" i="1"/>
  <c r="E37" i="1"/>
  <c r="E152" i="1"/>
  <c r="E135" i="1"/>
  <c r="E101" i="1"/>
  <c r="E38" i="1"/>
  <c r="I7" i="8"/>
  <c r="U8" i="8" l="1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E22" i="5" l="1"/>
  <c r="E15" i="5"/>
  <c r="D22" i="5"/>
  <c r="D15" i="5"/>
  <c r="D8" i="5"/>
  <c r="E21" i="5"/>
  <c r="E14" i="5"/>
  <c r="D21" i="5"/>
  <c r="D14" i="5"/>
  <c r="D7" i="5"/>
  <c r="E13" i="5"/>
  <c r="D13" i="5"/>
  <c r="D6" i="5"/>
  <c r="T153" i="1"/>
  <c r="P153" i="1"/>
  <c r="O153" i="1"/>
  <c r="N153" i="1"/>
  <c r="M153" i="1"/>
  <c r="L153" i="1"/>
  <c r="K153" i="1"/>
  <c r="J153" i="1"/>
  <c r="H153" i="1"/>
  <c r="D153" i="1"/>
  <c r="Q8" i="8" l="1"/>
  <c r="E7" i="5" s="1"/>
  <c r="C7" i="5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D9" i="5"/>
  <c r="E10" i="8"/>
  <c r="C10" i="8"/>
  <c r="D16" i="5"/>
  <c r="T8" i="8" l="1"/>
  <c r="T7" i="8"/>
  <c r="C16" i="5"/>
  <c r="C20" i="5"/>
  <c r="C23" i="5" s="1"/>
  <c r="D25" i="5"/>
  <c r="D8" i="8" l="1"/>
  <c r="R153" i="1" l="1"/>
  <c r="T9" i="8"/>
  <c r="T10" i="8" s="1"/>
  <c r="Q9" i="8"/>
  <c r="Q10" i="8" s="1"/>
  <c r="E8" i="5" l="1"/>
  <c r="E9" i="5" s="1"/>
  <c r="E25" i="5" s="1"/>
  <c r="D9" i="8"/>
  <c r="U153" i="1"/>
  <c r="C8" i="5" l="1"/>
  <c r="C9" i="5" s="1"/>
  <c r="C25" i="5" s="1"/>
  <c r="I7" i="1" l="1"/>
  <c r="H7" i="8" s="1"/>
  <c r="H10" i="8" s="1"/>
  <c r="I153" i="1" l="1"/>
  <c r="E7" i="1"/>
  <c r="E153" i="1" s="1"/>
  <c r="D7" i="8" l="1"/>
  <c r="D10" i="8" s="1"/>
</calcChain>
</file>

<file path=xl/comments1.xml><?xml version="1.0" encoding="utf-8"?>
<comments xmlns="http://schemas.openxmlformats.org/spreadsheetml/2006/main">
  <authors>
    <author>ILDP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P3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P4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9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0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3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P6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67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Q7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Provjeriti sa Safirom</t>
        </r>
      </text>
    </comment>
    <comment ref="D77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M118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2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3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3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33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5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5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7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8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52" authorId="3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<sst xmlns="http://schemas.openxmlformats.org/spreadsheetml/2006/main" count="1172" uniqueCount="503">
  <si>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</si>
  <si>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</si>
  <si>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</si>
  <si>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</si>
  <si>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</si>
  <si>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</si>
  <si>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</si>
  <si>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</si>
  <si>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</si>
  <si>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</si>
  <si>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</si>
  <si>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</si>
  <si>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</si>
  <si>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</si>
  <si>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</si>
  <si>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</si>
  <si>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</si>
  <si>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</si>
  <si>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</si>
  <si>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</si>
  <si>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</si>
  <si>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</si>
  <si>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</si>
  <si>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</si>
  <si>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</si>
  <si>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</si>
  <si>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</si>
  <si>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</si>
  <si>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</si>
  <si>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</si>
  <si>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</si>
  <si>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</si>
  <si>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</si>
  <si>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</si>
  <si>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</si>
  <si>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</si>
  <si>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</si>
  <si>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</si>
  <si>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</si>
  <si>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</si>
  <si>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</si>
  <si>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</si>
  <si>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ЕС</t>
  </si>
  <si>
    <t>ДС</t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</si>
  <si>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</si>
  <si>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</si>
  <si>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</si>
  <si>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</si>
  <si>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</si>
  <si>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</si>
  <si>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</si>
  <si>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</si>
  <si>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</si>
  <si>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t>Jaвнa пoдузeћa</t>
  </si>
  <si>
    <t>РEКAПИTУЛAЦИJA  ПO СEКTOРИMA (Плaн имплементације I + II + III гoд.)</t>
  </si>
  <si>
    <t>Вeзa сa буџeтoм 
и/или ознака екстерног извора
финансирања</t>
  </si>
  <si>
    <t>Град Приједор</t>
  </si>
  <si>
    <t>СЦ 1</t>
  </si>
  <si>
    <t>Усвојени документи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</si>
  <si>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</si>
  <si>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</si>
  <si>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</si>
  <si>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</si>
  <si>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Одјељење за просторно уредење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</si>
  <si>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</si>
  <si>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</si>
  <si>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</si>
  <si>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</si>
  <si>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</si>
  <si>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</si>
  <si>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</si>
  <si>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</si>
  <si>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</si>
  <si>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</si>
  <si>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</si>
  <si>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</si>
  <si>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</si>
  <si>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Гимназија, Град Приједор, Министарство просвете и културе РС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</si>
  <si>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</si>
  <si>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</si>
  <si>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</si>
  <si>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</si>
  <si>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</si>
  <si>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</si>
  <si>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</si>
  <si>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</si>
  <si>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ЈУ Центар за приказивање филмова"-Приједор, град Приједор</t>
  </si>
  <si>
    <t> Основне школе</t>
  </si>
  <si>
    <t> Град Приједор, Основне школе и МЗ</t>
  </si>
  <si>
    <t> Клуб екстремних спортова, Град Приједор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</si>
  <si>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</si>
  <si>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</si>
  <si>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</si>
  <si>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</si>
  <si>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</si>
  <si>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</si>
  <si>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Град Приједор, Минист. здравља РС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</si>
  <si>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</si>
  <si>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</si>
  <si>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</si>
  <si>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</si>
  <si>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</si>
  <si>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</si>
  <si>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</si>
  <si>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</si>
  <si>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</si>
  <si>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</si>
  <si>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 xml:space="preserve">Усвојен регулациони план  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</si>
  <si>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</si>
  <si>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</si>
  <si>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</si>
  <si>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</si>
  <si>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</si>
  <si>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</si>
  <si>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</si>
  <si>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</si>
  <si>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</si>
  <si>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</si>
  <si>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</si>
  <si>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</si>
  <si>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</si>
  <si>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</si>
  <si>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</si>
  <si>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</si>
  <si>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</si>
  <si>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</si>
  <si>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</si>
  <si>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</si>
  <si>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</si>
  <si>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 xml:space="preserve">Усвојен зонинг план  </t>
  </si>
  <si>
    <t>2017 (А)</t>
  </si>
  <si>
    <t>3.1.2.1. Зонинг план сјеверозападног дијела урбаног подручја Приједора (2017-2019)</t>
  </si>
  <si>
    <t>3.1.2.2. Израда Регулационог плана подручја уз корита ријека Сана и Гомејница на урбаном подручју Приједора-Секције 1 и 2 (2015-2017)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</si>
  <si>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</si>
  <si>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</si>
  <si>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</si>
  <si>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</si>
  <si>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</si>
  <si>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</si>
  <si>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</si>
  <si>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</si>
  <si>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</si>
  <si>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</si>
  <si>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</si>
  <si>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511700,
412700</t>
  </si>
  <si>
    <t>Средње стручне школе, Град Приједор, Министарство просвете и културе РС,
ПРЕДА ПД</t>
  </si>
  <si>
    <t>Израђен и функционалан парк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</si>
  <si>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</si>
  <si>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</si>
  <si>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</si>
  <si>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</si>
  <si>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</si>
  <si>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</si>
  <si>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</si>
  <si>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</si>
  <si>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</si>
  <si>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</si>
  <si>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</si>
  <si>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</si>
  <si>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511700
412700</t>
  </si>
  <si>
    <t>СЦ 1, СЕЦ 1</t>
  </si>
  <si>
    <t>СЦ 3 и 4, СЕЦ 9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</si>
  <si>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</si>
  <si>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</si>
  <si>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</si>
  <si>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</si>
  <si>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</si>
  <si>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</si>
  <si>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</si>
  <si>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</si>
  <si>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</si>
  <si>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</si>
  <si>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1.3.1.1.Израда докумената просторног уређења нижег реда за НП Козара (2016-2018)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</si>
  <si>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</si>
  <si>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</si>
  <si>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</si>
  <si>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</si>
  <si>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</si>
  <si>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</si>
  <si>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</si>
  <si>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</si>
  <si>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</si>
  <si>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</si>
  <si>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</si>
  <si>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</si>
  <si>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</si>
  <si>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</si>
  <si>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</si>
  <si>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</si>
  <si>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</si>
  <si>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</si>
  <si>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</si>
  <si>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</si>
  <si>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</si>
  <si>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</si>
  <si>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</si>
  <si>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</si>
  <si>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</si>
  <si>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</si>
  <si>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</si>
  <si>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</si>
  <si>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</si>
  <si>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</si>
  <si>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</si>
  <si>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</si>
  <si>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</si>
  <si>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</si>
  <si>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</si>
  <si>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</si>
  <si>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</si>
  <si>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</si>
  <si>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</si>
  <si>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</si>
  <si>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</si>
  <si>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</si>
  <si>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</si>
  <si>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</si>
  <si>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</si>
  <si>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</si>
  <si>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</si>
  <si>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</si>
  <si>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</si>
  <si>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</si>
  <si>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</si>
  <si>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</si>
  <si>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</si>
  <si>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</si>
  <si>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</si>
  <si>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</si>
  <si>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Извршена реконстр., смањена потрошња енергије  за 20%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</si>
  <si>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</si>
  <si>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</si>
  <si>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</si>
  <si>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</si>
  <si>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</si>
  <si>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</si>
  <si>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</si>
  <si>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</si>
  <si>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</si>
  <si>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 xml:space="preserve">Повећан број културних садржаја за минимално 30% повећан број посјетилаца за минимално 30% у периоду након завршетка пројекта, 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</si>
  <si>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</si>
  <si>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</si>
  <si>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Изграђене и опремљене најмање 3 амбуланте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</si>
  <si>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</si>
  <si>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</si>
  <si>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</si>
  <si>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</si>
  <si>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</si>
  <si>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</si>
  <si>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</si>
  <si>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Повећана гледаност и слушаност за 12%, повећан износ медијско маркентишких прихода за 30%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</si>
  <si>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</si>
  <si>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</si>
  <si>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</si>
  <si>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</si>
  <si>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</si>
  <si>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</si>
  <si>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</si>
  <si>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</si>
  <si>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</si>
  <si>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</si>
  <si>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</si>
  <si>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</si>
  <si>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</si>
  <si>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</si>
  <si>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</si>
  <si>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</si>
  <si>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</si>
  <si>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</si>
  <si>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До 2017.године формирана база података о локалним водоводима, Формирано минимално 50 органа (од стране грађана) за управљање локалним водоводима, у периоду трајања стратегије, минимално 6 пута годишње снимање стања и квалитета воде од стране ХЕ служби 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</si>
  <si>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</si>
  <si>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</si>
  <si>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</si>
  <si>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</si>
  <si>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</si>
  <si>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</si>
  <si>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</si>
  <si>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</si>
  <si>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</si>
  <si>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</si>
  <si>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</si>
  <si>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</si>
  <si>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</si>
  <si>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3.3.2.3. Аутоматизација подстаница и уградња мјерно регулационе опреме у АД „Топлана“ (2017-2018)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</si>
  <si>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</si>
  <si>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</si>
  <si>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</si>
  <si>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</si>
  <si>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</si>
  <si>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</si>
  <si>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</si>
  <si>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</si>
  <si>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</si>
  <si>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</si>
  <si>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</si>
  <si>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Успостављен и функцион. 1  Центар  за вјештачку оплодњу матица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</si>
  <si>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</si>
  <si>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</si>
  <si>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</si>
  <si>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</si>
  <si>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Буджет ЈУ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</si>
  <si>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</si>
  <si>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</si>
  <si>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</si>
  <si>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</si>
  <si>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</si>
  <si>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</si>
  <si>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</si>
  <si>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</si>
  <si>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</si>
  <si>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</si>
  <si>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</si>
  <si>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</si>
  <si>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</si>
  <si>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</si>
  <si>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</si>
  <si>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</si>
  <si>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</si>
  <si>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</si>
  <si>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</si>
  <si>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</si>
  <si>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</si>
  <si>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</si>
  <si>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</si>
  <si>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</si>
  <si>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</si>
  <si>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</si>
  <si>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</si>
  <si>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</si>
  <si>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</si>
  <si>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</si>
  <si>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</si>
  <si>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</si>
  <si>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</si>
  <si>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</si>
  <si>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</si>
  <si>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</si>
  <si>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</si>
  <si>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</si>
  <si>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</si>
  <si>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 xml:space="preserve">До 2019. минимално 40 аутоматиз.подстани-ца 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</si>
  <si>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</si>
  <si>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</si>
  <si>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</si>
  <si>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</si>
  <si>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Структурa oстaлих извoрa зa I.гoд. (2016)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</si>
  <si>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</si>
  <si>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</si>
  <si>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</si>
  <si>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</si>
  <si>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</si>
  <si>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</si>
  <si>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</si>
  <si>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</si>
  <si>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СЦ 3, СЕЦ 8</t>
  </si>
  <si>
    <t>ПОвећанје гаражног простора за 580м2, Сманјенје времена изласка возила према јужном и југозападном дијелу града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</si>
  <si>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</si>
  <si>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</si>
  <si>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</si>
  <si>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</si>
  <si>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</si>
  <si>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</si>
  <si>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</si>
  <si>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</si>
  <si>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2.2.2.1. Дигитализац. телевизије Приједор (2017-2018)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</si>
  <si>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</si>
  <si>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</si>
  <si>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</si>
  <si>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</si>
  <si>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</si>
  <si>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</si>
  <si>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</si>
  <si>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</si>
  <si>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</si>
  <si>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</si>
  <si>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2.1.2.6. Доградња културног центра "Љетна башта"(2015-2018)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</si>
  <si>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</si>
  <si>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</si>
  <si>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</si>
  <si>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</si>
  <si>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</si>
  <si>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3.1.2.6. Снимање стања и контрола квалитета локалних водовода (2017-2018)</t>
  </si>
  <si>
    <t>Vlada RS-Dir za vode RS</t>
  </si>
  <si>
    <t>3.2.1.7. Санација дивљих депонија на подручју града Приједора (2017-2018)</t>
  </si>
  <si>
    <t>ТВЈ,  Агенција ПРЕДА</t>
  </si>
  <si>
    <t>ТВЈ</t>
  </si>
  <si>
    <t>1.1.1.4. Унапређење подстицајних мјера за инвестирање (2017-2024)</t>
  </si>
  <si>
    <t>1.2.1.12. Успостављање селекцијског центра за вјештачку оплодњу пчелињих матица (од 2017-2018.)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</si>
  <si>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</si>
  <si>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</si>
  <si>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</si>
  <si>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</si>
  <si>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</si>
  <si>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</si>
  <si>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</si>
  <si>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</si>
  <si>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</si>
  <si>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</si>
  <si>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</si>
  <si>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</si>
  <si>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</si>
  <si>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</si>
  <si>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</si>
  <si>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</si>
  <si>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</si>
  <si>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</si>
  <si>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</si>
  <si>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</si>
  <si>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</si>
  <si>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</si>
  <si>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</si>
  <si>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</si>
  <si>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</si>
  <si>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</si>
  <si>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4152004, МИнистарство здравља РС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</si>
  <si>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</si>
  <si>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</si>
  <si>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Плaн имплeмeнтaциje и индикaтивни финaнсиjски oквир зa 2017-2019</t>
  </si>
  <si>
    <t>гoд. I
(2017)</t>
  </si>
  <si>
    <t>гoд. II
(2018)</t>
  </si>
  <si>
    <t>гoд. III
(2019)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</si>
  <si>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</si>
  <si>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</si>
  <si>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</si>
  <si>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</si>
  <si>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</si>
  <si>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</si>
  <si>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</si>
  <si>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</si>
  <si>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</si>
  <si>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</si>
  <si>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</si>
  <si>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>2.1.1.3.  Реконструк. зграде Гимназије "Свети Сава" (2017-2018)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</si>
  <si>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</si>
  <si>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</si>
  <si>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</si>
  <si>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</si>
  <si>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</si>
  <si>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</si>
  <si>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</si>
  <si>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2.3.3.8.  Реконструкција и доградња ватрогасног дома у Приједору (2017-2018)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</si>
  <si>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</si>
  <si>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</si>
  <si>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3.1.2.5. Израда програма обављања пољопривредне дјелатности у зонама санитарне заштите и изворишта воде за пиће (2016-2017)</t>
  </si>
  <si>
    <t>Израђен и усвојен програм</t>
  </si>
  <si>
    <t xml:space="preserve">Одјељење за стамбено-комуналне дјелатности, Одјељење за привреду и пољопривреду 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</si>
  <si>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</si>
  <si>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</si>
  <si>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</si>
  <si>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</si>
  <si>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</si>
  <si>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</si>
  <si>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</si>
  <si>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</si>
  <si>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</si>
  <si>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</si>
  <si>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</si>
  <si>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</si>
  <si>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</si>
  <si>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</si>
  <si>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укупнo (I-III)</t>
  </si>
  <si>
    <t>2.1.1.8. Реконструк. објеката основних школа (2014-2018)</t>
  </si>
  <si>
    <t xml:space="preserve">2.1.4.2.  Изградња амбуланти породичне медицине (2014-2017) 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</si>
  <si>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</si>
  <si>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</si>
  <si>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</si>
  <si>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</si>
  <si>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</si>
  <si>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</si>
  <si>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</si>
  <si>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3.1.1.3. Изградња секундарне канализационе мреже и кућних прикључака у насељу Тукови (2014-2017)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</si>
  <si>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</si>
  <si>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</si>
  <si>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</si>
  <si>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</si>
  <si>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</si>
  <si>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</si>
  <si>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</si>
  <si>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</si>
  <si>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>2.1.3.4.  Изградња парка за екстремне спортове (2018-2019)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</si>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</sst>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165" fontId="18" fillId="0" borderId="0" applyFont="0" applyFill="0" applyBorder="0" applyAlignment="0" applyProtection="0"/>
    <xf numFmtId="0" fontId="72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71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8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2" fillId="0" borderId="0" xfId="0" applyFont="1" applyAlignment="1">
      <alignment horizontal="centerContinuous" vertical="center"/>
    </xf>
    <xf numFmtId="0" fontId="42" fillId="0" borderId="0" xfId="0" applyFont="1" applyAlignment="1">
      <alignment horizontal="centerContinuous"/>
    </xf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textRotation="90"/>
    </xf>
    <xf numFmtId="3" fontId="46" fillId="0" borderId="1" xfId="0" applyNumberFormat="1" applyFont="1" applyFill="1" applyBorder="1" applyAlignment="1">
      <alignment horizontal="left" vertical="top" wrapText="1"/>
    </xf>
    <xf numFmtId="0" fontId="47" fillId="0" borderId="1" xfId="0" applyFont="1" applyBorder="1" applyAlignment="1">
      <alignment vertical="top" wrapText="1"/>
    </xf>
    <xf numFmtId="3" fontId="43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/>
    </xf>
    <xf numFmtId="164" fontId="2" fillId="0" borderId="1" xfId="1" applyNumberFormat="1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 vertical="center" wrapText="1"/>
    </xf>
    <xf numFmtId="3" fontId="27" fillId="6" borderId="1" xfId="0" applyNumberFormat="1" applyFont="1" applyFill="1" applyBorder="1" applyAlignment="1">
      <alignment horizontal="right" vertical="center" wrapText="1"/>
    </xf>
    <xf numFmtId="3" fontId="33" fillId="6" borderId="1" xfId="0" applyNumberFormat="1" applyFont="1" applyFill="1" applyBorder="1" applyAlignment="1">
      <alignment horizontal="right" vertical="center" wrapText="1"/>
    </xf>
    <xf numFmtId="0" fontId="31" fillId="8" borderId="4" xfId="0" applyFont="1" applyFill="1" applyBorder="1" applyAlignment="1">
      <alignment horizontal="center" vertical="center" wrapText="1"/>
    </xf>
    <xf numFmtId="164" fontId="54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8" fillId="0" borderId="0" xfId="2" applyFont="1"/>
    <xf numFmtId="37" fontId="20" fillId="3" borderId="1" xfId="3" applyNumberFormat="1" applyFont="1" applyFill="1" applyBorder="1" applyAlignment="1">
      <alignment horizontal="right" wrapText="1"/>
    </xf>
    <xf numFmtId="0" fontId="59" fillId="11" borderId="1" xfId="0" applyFont="1" applyFill="1" applyBorder="1" applyAlignment="1">
      <alignment horizontal="center" vertical="center"/>
    </xf>
    <xf numFmtId="0" fontId="60" fillId="8" borderId="1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48" fillId="0" borderId="1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48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" fillId="16" borderId="0" xfId="0" applyFont="1" applyFill="1"/>
    <xf numFmtId="0" fontId="2" fillId="0" borderId="0" xfId="0" applyFont="1" applyFill="1"/>
    <xf numFmtId="164" fontId="53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164" fontId="53" fillId="0" borderId="1" xfId="1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textRotation="90"/>
    </xf>
    <xf numFmtId="0" fontId="53" fillId="0" borderId="1" xfId="0" applyFont="1" applyBorder="1" applyAlignment="1">
      <alignment horizontal="center" vertical="center" textRotation="90"/>
    </xf>
    <xf numFmtId="0" fontId="65" fillId="8" borderId="4" xfId="0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/>
    <xf numFmtId="3" fontId="44" fillId="0" borderId="1" xfId="0" applyNumberFormat="1" applyFont="1" applyFill="1" applyBorder="1" applyAlignment="1">
      <alignment horizontal="right" vertical="center" wrapText="1"/>
    </xf>
    <xf numFmtId="3" fontId="44" fillId="3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/>
    <xf numFmtId="0" fontId="32" fillId="8" borderId="1" xfId="0" applyFont="1" applyFill="1" applyBorder="1"/>
    <xf numFmtId="3" fontId="44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4" fillId="6" borderId="1" xfId="0" applyNumberFormat="1" applyFont="1" applyFill="1" applyBorder="1" applyAlignment="1">
      <alignment horizontal="right" vertical="center" wrapText="1"/>
    </xf>
    <xf numFmtId="3" fontId="44" fillId="0" borderId="4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0" fontId="63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" xfId="0" applyFont="1" applyBorder="1"/>
    <xf numFmtId="0" fontId="48" fillId="15" borderId="1" xfId="0" applyFont="1" applyFill="1" applyBorder="1" applyAlignment="1">
      <alignment horizontal="left" vertical="center" wrapText="1"/>
    </xf>
    <xf numFmtId="3" fontId="44" fillId="15" borderId="1" xfId="0" applyNumberFormat="1" applyFont="1" applyFill="1" applyBorder="1" applyAlignment="1">
      <alignment horizontal="right" vertical="center" wrapText="1"/>
    </xf>
    <xf numFmtId="0" fontId="64" fillId="0" borderId="1" xfId="0" applyFont="1" applyFill="1" applyBorder="1" applyAlignment="1">
      <alignment horizontal="left" vertical="center" wrapText="1"/>
    </xf>
    <xf numFmtId="164" fontId="53" fillId="0" borderId="1" xfId="1" applyNumberFormat="1" applyFont="1" applyFill="1" applyBorder="1" applyAlignment="1">
      <alignment horizontal="center" vertical="center" wrapText="1"/>
    </xf>
    <xf numFmtId="3" fontId="33" fillId="10" borderId="1" xfId="0" applyNumberFormat="1" applyFont="1" applyFill="1" applyBorder="1" applyAlignment="1">
      <alignment horizontal="right" vertical="center" wrapText="1"/>
    </xf>
    <xf numFmtId="3" fontId="32" fillId="0" borderId="1" xfId="0" applyNumberFormat="1" applyFont="1" applyFill="1" applyBorder="1" applyAlignment="1">
      <alignment horizontal="right" vertical="center"/>
    </xf>
    <xf numFmtId="164" fontId="53" fillId="0" borderId="1" xfId="1" applyNumberFormat="1" applyFont="1" applyFill="1" applyBorder="1" applyAlignment="1">
      <alignment horizontal="left" vertical="center" wrapText="1"/>
    </xf>
    <xf numFmtId="164" fontId="29" fillId="10" borderId="1" xfId="1" applyNumberFormat="1" applyFont="1" applyFill="1" applyBorder="1" applyAlignment="1">
      <alignment horizontal="right" vertical="center"/>
    </xf>
    <xf numFmtId="164" fontId="20" fillId="1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top" wrapText="1"/>
    </xf>
    <xf numFmtId="3" fontId="44" fillId="0" borderId="4" xfId="0" applyNumberFormat="1" applyFont="1" applyFill="1" applyBorder="1" applyAlignment="1">
      <alignment horizontal="right" vertical="center" wrapText="1"/>
    </xf>
    <xf numFmtId="3" fontId="44" fillId="0" borderId="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/>
    </xf>
    <xf numFmtId="3" fontId="33" fillId="6" borderId="4" xfId="0" applyNumberFormat="1" applyFont="1" applyFill="1" applyBorder="1" applyAlignment="1">
      <alignment horizontal="right" vertical="center" wrapText="1"/>
    </xf>
    <xf numFmtId="3" fontId="44" fillId="6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32" fillId="0" borderId="0" xfId="0" applyFont="1" applyFill="1"/>
    <xf numFmtId="0" fontId="48" fillId="0" borderId="4" xfId="0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1" xfId="0" applyFont="1" applyFill="1" applyBorder="1"/>
    <xf numFmtId="3" fontId="44" fillId="0" borderId="1" xfId="0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 wrapText="1"/>
    </xf>
    <xf numFmtId="0" fontId="62" fillId="3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7" xfId="0" applyFont="1" applyFill="1" applyBorder="1"/>
    <xf numFmtId="164" fontId="2" fillId="0" borderId="4" xfId="1" applyNumberFormat="1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vertical="center" wrapText="1"/>
    </xf>
    <xf numFmtId="0" fontId="65" fillId="17" borderId="4" xfId="0" applyFont="1" applyFill="1" applyBorder="1" applyAlignment="1">
      <alignment horizontal="center" vertical="center" wrapText="1"/>
    </xf>
    <xf numFmtId="3" fontId="32" fillId="17" borderId="1" xfId="0" applyNumberFormat="1" applyFont="1" applyFill="1" applyBorder="1" applyAlignment="1">
      <alignment horizontal="right" vertical="center"/>
    </xf>
    <xf numFmtId="3" fontId="27" fillId="17" borderId="1" xfId="0" applyNumberFormat="1" applyFont="1" applyFill="1" applyBorder="1" applyAlignment="1">
      <alignment horizontal="right" vertical="center" wrapText="1"/>
    </xf>
    <xf numFmtId="3" fontId="44" fillId="17" borderId="1" xfId="0" applyNumberFormat="1" applyFont="1" applyFill="1" applyBorder="1" applyAlignment="1">
      <alignment horizontal="right" vertical="center" wrapText="1"/>
    </xf>
    <xf numFmtId="3" fontId="32" fillId="17" borderId="1" xfId="0" applyNumberFormat="1" applyFont="1" applyFill="1" applyBorder="1" applyAlignment="1">
      <alignment vertical="center"/>
    </xf>
    <xf numFmtId="3" fontId="44" fillId="17" borderId="4" xfId="0" applyNumberFormat="1" applyFont="1" applyFill="1" applyBorder="1" applyAlignment="1">
      <alignment horizontal="right" vertical="center" wrapText="1"/>
    </xf>
    <xf numFmtId="3" fontId="44" fillId="17" borderId="2" xfId="0" applyNumberFormat="1" applyFont="1" applyFill="1" applyBorder="1" applyAlignment="1">
      <alignment horizontal="right" vertical="center" wrapText="1"/>
    </xf>
    <xf numFmtId="0" fontId="32" fillId="17" borderId="1" xfId="0" applyFont="1" applyFill="1" applyBorder="1"/>
    <xf numFmtId="3" fontId="32" fillId="17" borderId="1" xfId="0" applyNumberFormat="1" applyFont="1" applyFill="1" applyBorder="1" applyAlignment="1">
      <alignment horizontal="center" vertical="center"/>
    </xf>
    <xf numFmtId="164" fontId="20" fillId="17" borderId="1" xfId="1" applyNumberFormat="1" applyFont="1" applyFill="1" applyBorder="1" applyAlignment="1">
      <alignment horizontal="right" vertical="center"/>
    </xf>
    <xf numFmtId="0" fontId="31" fillId="18" borderId="4" xfId="0" applyFont="1" applyFill="1" applyBorder="1" applyAlignment="1">
      <alignment horizontal="center" vertical="center" wrapText="1"/>
    </xf>
    <xf numFmtId="3" fontId="32" fillId="18" borderId="1" xfId="0" applyNumberFormat="1" applyFont="1" applyFill="1" applyBorder="1" applyAlignment="1">
      <alignment horizontal="right" vertical="center"/>
    </xf>
    <xf numFmtId="3" fontId="27" fillId="18" borderId="1" xfId="0" applyNumberFormat="1" applyFont="1" applyFill="1" applyBorder="1" applyAlignment="1">
      <alignment horizontal="right" vertical="center" wrapText="1"/>
    </xf>
    <xf numFmtId="3" fontId="44" fillId="18" borderId="1" xfId="0" applyNumberFormat="1" applyFont="1" applyFill="1" applyBorder="1" applyAlignment="1">
      <alignment horizontal="right" vertical="center" wrapText="1"/>
    </xf>
    <xf numFmtId="3" fontId="32" fillId="18" borderId="1" xfId="0" applyNumberFormat="1" applyFont="1" applyFill="1" applyBorder="1" applyAlignment="1">
      <alignment vertical="center"/>
    </xf>
    <xf numFmtId="3" fontId="44" fillId="18" borderId="4" xfId="0" applyNumberFormat="1" applyFont="1" applyFill="1" applyBorder="1" applyAlignment="1">
      <alignment horizontal="right" vertical="center" wrapText="1"/>
    </xf>
    <xf numFmtId="3" fontId="44" fillId="18" borderId="2" xfId="0" applyNumberFormat="1" applyFont="1" applyFill="1" applyBorder="1" applyAlignment="1">
      <alignment horizontal="right" vertical="center" wrapText="1"/>
    </xf>
    <xf numFmtId="0" fontId="32" fillId="18" borderId="1" xfId="0" applyFont="1" applyFill="1" applyBorder="1"/>
    <xf numFmtId="0" fontId="2" fillId="18" borderId="0" xfId="0" applyFont="1" applyFill="1"/>
    <xf numFmtId="164" fontId="20" fillId="18" borderId="1" xfId="1" applyNumberFormat="1" applyFont="1" applyFill="1" applyBorder="1" applyAlignment="1">
      <alignment horizontal="right" vertical="center"/>
    </xf>
    <xf numFmtId="3" fontId="44" fillId="15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/>
    </xf>
    <xf numFmtId="3" fontId="67" fillId="0" borderId="4" xfId="0" applyNumberFormat="1" applyFont="1" applyFill="1" applyBorder="1" applyAlignment="1">
      <alignment horizontal="center" vertical="center" wrapText="1"/>
    </xf>
    <xf numFmtId="3" fontId="27" fillId="6" borderId="4" xfId="0" applyNumberFormat="1" applyFont="1" applyFill="1" applyBorder="1" applyAlignment="1">
      <alignment horizontal="right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/>
    </xf>
    <xf numFmtId="3" fontId="44" fillId="9" borderId="1" xfId="0" applyNumberFormat="1" applyFont="1" applyFill="1" applyBorder="1" applyAlignment="1">
      <alignment horizontal="right" vertical="center" wrapText="1"/>
    </xf>
    <xf numFmtId="3" fontId="32" fillId="17" borderId="4" xfId="0" applyNumberFormat="1" applyFont="1" applyFill="1" applyBorder="1" applyAlignment="1">
      <alignment vertical="center"/>
    </xf>
    <xf numFmtId="0" fontId="2" fillId="0" borderId="0" xfId="0" applyFont="1" applyBorder="1"/>
    <xf numFmtId="3" fontId="73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65" fillId="18" borderId="4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32" fillId="9" borderId="1" xfId="0" applyFont="1" applyFill="1" applyBorder="1"/>
    <xf numFmtId="3" fontId="27" fillId="9" borderId="1" xfId="0" applyNumberFormat="1" applyFont="1" applyFill="1" applyBorder="1" applyAlignment="1">
      <alignment horizontal="right" vertical="center" wrapText="1"/>
    </xf>
    <xf numFmtId="3" fontId="32" fillId="9" borderId="1" xfId="0" applyNumberFormat="1" applyFont="1" applyFill="1" applyBorder="1" applyAlignment="1">
      <alignment horizontal="right" vertical="center"/>
    </xf>
    <xf numFmtId="3" fontId="44" fillId="9" borderId="4" xfId="0" applyNumberFormat="1" applyFont="1" applyFill="1" applyBorder="1" applyAlignment="1">
      <alignment horizontal="right" vertical="center" wrapText="1"/>
    </xf>
    <xf numFmtId="3" fontId="32" fillId="9" borderId="1" xfId="0" applyNumberFormat="1" applyFont="1" applyFill="1" applyBorder="1" applyAlignment="1">
      <alignment vertical="center"/>
    </xf>
    <xf numFmtId="164" fontId="20" fillId="9" borderId="1" xfId="1" applyNumberFormat="1" applyFont="1" applyFill="1" applyBorder="1" applyAlignment="1">
      <alignment horizontal="right" vertical="center"/>
    </xf>
    <xf numFmtId="0" fontId="32" fillId="9" borderId="4" xfId="0" applyFont="1" applyFill="1" applyBorder="1"/>
    <xf numFmtId="0" fontId="2" fillId="0" borderId="0" xfId="0" applyFont="1" applyFill="1" applyAlignment="1">
      <alignment horizontal="distributed" wrapText="1"/>
    </xf>
    <xf numFmtId="0" fontId="3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Continuous" wrapText="1"/>
    </xf>
    <xf numFmtId="3" fontId="44" fillId="9" borderId="2" xfId="0" applyNumberFormat="1" applyFont="1" applyFill="1" applyBorder="1" applyAlignment="1">
      <alignment horizontal="right" vertical="center" wrapText="1"/>
    </xf>
    <xf numFmtId="3" fontId="32" fillId="9" borderId="1" xfId="0" applyNumberFormat="1" applyFont="1" applyFill="1" applyBorder="1" applyAlignment="1">
      <alignment horizontal="center" vertical="center"/>
    </xf>
    <xf numFmtId="3" fontId="27" fillId="19" borderId="1" xfId="0" applyNumberFormat="1" applyFont="1" applyFill="1" applyBorder="1" applyAlignment="1">
      <alignment horizontal="right" vertical="center" wrapText="1"/>
    </xf>
    <xf numFmtId="3" fontId="27" fillId="19" borderId="4" xfId="0" applyNumberFormat="1" applyFont="1" applyFill="1" applyBorder="1" applyAlignment="1">
      <alignment horizontal="right" vertical="center" wrapText="1"/>
    </xf>
    <xf numFmtId="3" fontId="27" fillId="19" borderId="2" xfId="0" applyNumberFormat="1" applyFont="1" applyFill="1" applyBorder="1" applyAlignment="1">
      <alignment horizontal="right" vertical="center" wrapText="1"/>
    </xf>
    <xf numFmtId="3" fontId="28" fillId="19" borderId="1" xfId="0" applyNumberFormat="1" applyFont="1" applyFill="1" applyBorder="1" applyAlignment="1">
      <alignment horizontal="right" vertical="center" wrapText="1"/>
    </xf>
    <xf numFmtId="164" fontId="29" fillId="19" borderId="1" xfId="1" applyNumberFormat="1" applyFont="1" applyFill="1" applyBorder="1" applyAlignment="1">
      <alignment horizontal="right" vertical="center"/>
    </xf>
    <xf numFmtId="0" fontId="32" fillId="18" borderId="1" xfId="0" applyFont="1" applyFill="1" applyBorder="1" applyAlignment="1">
      <alignment vertical="center"/>
    </xf>
    <xf numFmtId="0" fontId="32" fillId="0" borderId="0" xfId="0" applyFont="1" applyAlignment="1">
      <alignment horizontal="left" wrapText="1"/>
    </xf>
    <xf numFmtId="0" fontId="22" fillId="0" borderId="0" xfId="0" applyFont="1" applyAlignment="1"/>
    <xf numFmtId="0" fontId="3" fillId="2" borderId="1" xfId="0" applyFont="1" applyFill="1" applyBorder="1" applyAlignment="1">
      <alignment horizontal="center" vertical="top"/>
    </xf>
    <xf numFmtId="0" fontId="20" fillId="13" borderId="1" xfId="0" applyFont="1" applyFill="1" applyBorder="1" applyAlignment="1">
      <alignment horizontal="center" vertical="center" wrapText="1"/>
    </xf>
    <xf numFmtId="0" fontId="51" fillId="12" borderId="1" xfId="0" applyFont="1" applyFill="1" applyBorder="1" applyAlignment="1">
      <alignment horizontal="center" vertical="center" wrapText="1"/>
    </xf>
    <xf numFmtId="0" fontId="52" fillId="13" borderId="1" xfId="0" applyFont="1" applyFill="1" applyBorder="1" applyAlignment="1">
      <alignment horizontal="center" vertical="center" textRotation="90" wrapText="1"/>
    </xf>
    <xf numFmtId="0" fontId="52" fillId="13" borderId="10" xfId="0" applyFont="1" applyFill="1" applyBorder="1" applyAlignment="1">
      <alignment horizontal="center" vertical="center" textRotation="90" wrapText="1"/>
    </xf>
    <xf numFmtId="0" fontId="52" fillId="13" borderId="11" xfId="0" applyFont="1" applyFill="1" applyBorder="1" applyAlignment="1">
      <alignment horizontal="center" vertical="center" textRotation="90" wrapText="1"/>
    </xf>
    <xf numFmtId="0" fontId="52" fillId="13" borderId="9" xfId="0" applyFont="1" applyFill="1" applyBorder="1" applyAlignment="1">
      <alignment horizontal="center" vertical="center" textRotation="90" wrapText="1"/>
    </xf>
    <xf numFmtId="0" fontId="20" fillId="12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51" fillId="1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0" fillId="12" borderId="1" xfId="0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horizontal="center" vertical="center" wrapText="1"/>
    </xf>
    <xf numFmtId="0" fontId="58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 vertical="center" wrapText="1"/>
    </xf>
    <xf numFmtId="0" fontId="50" fillId="14" borderId="1" xfId="0" applyFont="1" applyFill="1" applyBorder="1" applyAlignment="1">
      <alignment horizontal="center" vertical="center" wrapText="1"/>
    </xf>
    <xf numFmtId="0" fontId="38" fillId="6" borderId="5" xfId="2" applyFont="1" applyFill="1" applyBorder="1" applyAlignment="1">
      <alignment horizontal="center" vertical="center"/>
    </xf>
    <xf numFmtId="0" fontId="38" fillId="6" borderId="8" xfId="2" applyFont="1" applyFill="1" applyBorder="1" applyAlignment="1">
      <alignment horizontal="center" vertical="center"/>
    </xf>
    <xf numFmtId="0" fontId="38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</cellXfs>
  <cellStyles count="20">
    <cellStyle name="Comma" xfId="1" builtinId="3"/>
    <cellStyle name="Comma 2" xfId="3"/>
    <cellStyle name="Comma 4" xfId="12"/>
    <cellStyle name="ContentsHyperlink" xfId="13"/>
    <cellStyle name="Excel Built-in Normal" xfId="4"/>
    <cellStyle name="Normal" xfId="0" builtinId="0"/>
    <cellStyle name="Normal 2" xfId="2"/>
    <cellStyle name="Normal 2 2" xfId="5"/>
    <cellStyle name="Normal 2 2 2" xfId="15"/>
    <cellStyle name="Normal 2 3" xfId="6"/>
    <cellStyle name="Normal 2 4" xfId="7"/>
    <cellStyle name="Normal 2 5" xfId="14"/>
    <cellStyle name="Normal 3" xfId="8"/>
    <cellStyle name="Normal 3 2" xfId="16"/>
    <cellStyle name="Normal 4" xfId="9"/>
    <cellStyle name="Normal 4 2" xfId="17"/>
    <cellStyle name="Obično 2" xfId="10"/>
    <cellStyle name="Percent 2" xfId="18"/>
    <cellStyle name="Percent 3" xfId="19"/>
    <cellStyle name="Zarez 2" xfId="11"/>
  </cellStyles>
  <dxfs count="0"/>
  <tableStyles count="0" defaultTableStyle="TableStyleMedium9" defaultPivotStyle="PivotStyleLight16"/>
  <colors>
    <mruColors>
      <color rgb="FFFFCCFF"/>
      <color rgb="FFCCFF66"/>
      <color rgb="FFFBF8BB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1476340</c:v>
                </c:pt>
                <c:pt idx="1">
                  <c:v>1703990</c:v>
                </c:pt>
                <c:pt idx="2">
                  <c:v>582710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1553860</c:v>
                </c:pt>
                <c:pt idx="1">
                  <c:v>8362100</c:v>
                </c:pt>
                <c:pt idx="2">
                  <c:v>3367000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8320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1950872</c:v>
                </c:pt>
                <c:pt idx="1">
                  <c:v>3713248</c:v>
                </c:pt>
                <c:pt idx="2">
                  <c:v>2916000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10486860</c:v>
                </c:pt>
                <c:pt idx="1">
                  <c:v>73256520</c:v>
                </c:pt>
                <c:pt idx="2">
                  <c:v>23877483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98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1849000</c:v>
                </c:pt>
                <c:pt idx="1">
                  <c:v>1400000</c:v>
                </c:pt>
                <c:pt idx="2">
                  <c:v>2828470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2498500</c:v>
                </c:pt>
                <c:pt idx="1">
                  <c:v>95310000</c:v>
                </c:pt>
                <c:pt idx="2">
                  <c:v>17488540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03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19815432</c:v>
                </c:pt>
                <c:pt idx="1">
                  <c:v>183745858</c:v>
                </c:pt>
                <c:pt idx="2">
                  <c:v>51022203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54</c:v>
                </c:pt>
                <c:pt idx="4" formatCode="#,##0_);\(#,##0\)">
                  <c:v>46</c:v>
                </c:pt>
                <c:pt idx="5" formatCode="#,##0_);\(#,##0\)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5276212</c:v>
                </c:pt>
                <c:pt idx="1">
                  <c:v>6817238</c:v>
                </c:pt>
                <c:pt idx="2">
                  <c:v>6289180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14539220</c:v>
                </c:pt>
                <c:pt idx="1">
                  <c:v>176928620</c:v>
                </c:pt>
                <c:pt idx="2">
                  <c:v>44733023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161"/>
  <sheetViews>
    <sheetView tabSelected="1" view="pageBreakPreview" zoomScale="80" zoomScaleNormal="9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7" sqref="J7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75" customWidth="1"/>
    <col min="7" max="8" width="10.42578125" style="120" customWidth="1"/>
    <col min="9" max="9" width="10.42578125" style="96" customWidth="1"/>
    <col min="10" max="17" width="10.42578125" style="91" customWidth="1" outlineLevel="1"/>
    <col min="18" max="18" width="11.7109375" style="91" customWidth="1"/>
    <col min="19" max="20" width="11.42578125" style="120" bestFit="1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213" t="s">
        <v>56</v>
      </c>
      <c r="B1" s="214"/>
      <c r="C1" s="214"/>
      <c r="D1" s="217" t="s">
        <v>417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6" ht="21.6" customHeight="1" x14ac:dyDescent="0.2">
      <c r="A2" s="215" t="s">
        <v>7</v>
      </c>
      <c r="B2" s="216" t="s">
        <v>8</v>
      </c>
      <c r="C2" s="212" t="s">
        <v>9</v>
      </c>
      <c r="D2" s="210" t="s">
        <v>10</v>
      </c>
      <c r="E2" s="211" t="s">
        <v>30</v>
      </c>
      <c r="F2" s="212" t="s">
        <v>11</v>
      </c>
      <c r="G2" s="212"/>
      <c r="H2" s="212"/>
      <c r="I2" s="212"/>
      <c r="J2" s="200" t="s">
        <v>12</v>
      </c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194" t="s">
        <v>13</v>
      </c>
      <c r="W2" s="194" t="s">
        <v>55</v>
      </c>
      <c r="X2" s="194" t="s">
        <v>138</v>
      </c>
      <c r="Y2" s="195" t="s">
        <v>44</v>
      </c>
      <c r="Z2" s="196" t="s">
        <v>14</v>
      </c>
    </row>
    <row r="3" spans="1:26" ht="19.149999999999999" customHeight="1" x14ac:dyDescent="0.2">
      <c r="A3" s="215"/>
      <c r="B3" s="216"/>
      <c r="C3" s="212"/>
      <c r="D3" s="210"/>
      <c r="E3" s="211"/>
      <c r="F3" s="194" t="s">
        <v>15</v>
      </c>
      <c r="G3" s="194"/>
      <c r="H3" s="194"/>
      <c r="I3" s="194"/>
      <c r="J3" s="199" t="s">
        <v>345</v>
      </c>
      <c r="K3" s="199"/>
      <c r="L3" s="199"/>
      <c r="M3" s="199"/>
      <c r="N3" s="199"/>
      <c r="O3" s="199"/>
      <c r="P3" s="199"/>
      <c r="Q3" s="199"/>
      <c r="R3" s="211" t="s">
        <v>16</v>
      </c>
      <c r="S3" s="211"/>
      <c r="T3" s="211"/>
      <c r="U3" s="211"/>
      <c r="V3" s="194"/>
      <c r="W3" s="194"/>
      <c r="X3" s="194"/>
      <c r="Y3" s="195"/>
      <c r="Z3" s="197"/>
    </row>
    <row r="4" spans="1:26" ht="17.45" customHeight="1" x14ac:dyDescent="0.2">
      <c r="A4" s="215"/>
      <c r="B4" s="216"/>
      <c r="C4" s="212"/>
      <c r="D4" s="210"/>
      <c r="E4" s="211"/>
      <c r="F4" s="207" t="s">
        <v>418</v>
      </c>
      <c r="G4" s="208" t="s">
        <v>419</v>
      </c>
      <c r="H4" s="209" t="s">
        <v>420</v>
      </c>
      <c r="I4" s="193" t="s">
        <v>460</v>
      </c>
      <c r="J4" s="193" t="s">
        <v>21</v>
      </c>
      <c r="K4" s="193" t="s">
        <v>22</v>
      </c>
      <c r="L4" s="193" t="s">
        <v>23</v>
      </c>
      <c r="M4" s="193" t="s">
        <v>310</v>
      </c>
      <c r="N4" s="193" t="s">
        <v>24</v>
      </c>
      <c r="O4" s="193" t="s">
        <v>46</v>
      </c>
      <c r="P4" s="193" t="s">
        <v>25</v>
      </c>
      <c r="Q4" s="193" t="s">
        <v>26</v>
      </c>
      <c r="R4" s="219" t="s">
        <v>418</v>
      </c>
      <c r="S4" s="208" t="s">
        <v>419</v>
      </c>
      <c r="T4" s="209" t="s">
        <v>420</v>
      </c>
      <c r="U4" s="220" t="s">
        <v>460</v>
      </c>
      <c r="V4" s="194"/>
      <c r="W4" s="194"/>
      <c r="X4" s="194"/>
      <c r="Y4" s="195"/>
      <c r="Z4" s="197"/>
    </row>
    <row r="5" spans="1:26" ht="18.75" customHeight="1" thickBot="1" x14ac:dyDescent="0.25">
      <c r="A5" s="215"/>
      <c r="B5" s="216"/>
      <c r="C5" s="212"/>
      <c r="D5" s="210"/>
      <c r="E5" s="211"/>
      <c r="F5" s="207"/>
      <c r="G5" s="208"/>
      <c r="H5" s="209"/>
      <c r="I5" s="193"/>
      <c r="J5" s="193"/>
      <c r="K5" s="193"/>
      <c r="L5" s="193"/>
      <c r="M5" s="193"/>
      <c r="N5" s="193"/>
      <c r="O5" s="193"/>
      <c r="P5" s="193"/>
      <c r="Q5" s="193"/>
      <c r="R5" s="219"/>
      <c r="S5" s="208"/>
      <c r="T5" s="209"/>
      <c r="U5" s="220"/>
      <c r="V5" s="194"/>
      <c r="W5" s="194"/>
      <c r="X5" s="194"/>
      <c r="Y5" s="195"/>
      <c r="Z5" s="198"/>
    </row>
    <row r="6" spans="1:26" s="17" customFormat="1" ht="16.149999999999999" customHeight="1" x14ac:dyDescent="0.2">
      <c r="A6" s="41">
        <v>1</v>
      </c>
      <c r="B6" s="41">
        <v>2</v>
      </c>
      <c r="C6" s="41">
        <v>3</v>
      </c>
      <c r="D6" s="41">
        <v>4</v>
      </c>
      <c r="E6" s="41" t="s">
        <v>3</v>
      </c>
      <c r="F6" s="149">
        <v>6</v>
      </c>
      <c r="G6" s="139">
        <v>7</v>
      </c>
      <c r="H6" s="171">
        <v>8</v>
      </c>
      <c r="I6" s="82" t="s">
        <v>4</v>
      </c>
      <c r="J6" s="82">
        <v>10</v>
      </c>
      <c r="K6" s="82">
        <v>11</v>
      </c>
      <c r="L6" s="82">
        <v>12</v>
      </c>
      <c r="M6" s="82">
        <v>13</v>
      </c>
      <c r="N6" s="82">
        <v>14</v>
      </c>
      <c r="O6" s="82">
        <v>15</v>
      </c>
      <c r="P6" s="82">
        <v>16</v>
      </c>
      <c r="Q6" s="82">
        <v>17</v>
      </c>
      <c r="R6" s="170" t="s">
        <v>6</v>
      </c>
      <c r="S6" s="139">
        <v>19</v>
      </c>
      <c r="T6" s="171">
        <v>20</v>
      </c>
      <c r="U6" s="41" t="s">
        <v>5</v>
      </c>
      <c r="V6" s="41">
        <v>22</v>
      </c>
      <c r="W6" s="41">
        <v>23</v>
      </c>
      <c r="X6" s="41">
        <v>24</v>
      </c>
      <c r="Y6" s="41">
        <v>25</v>
      </c>
      <c r="Z6" s="18">
        <v>26</v>
      </c>
    </row>
    <row r="7" spans="1:26" ht="125.25" customHeight="1" x14ac:dyDescent="0.2">
      <c r="A7" s="53" t="s">
        <v>160</v>
      </c>
      <c r="B7" s="71" t="s">
        <v>317</v>
      </c>
      <c r="C7" s="111" t="s">
        <v>313</v>
      </c>
      <c r="D7" s="184">
        <v>371244</v>
      </c>
      <c r="E7" s="40">
        <f>SUM(I7+U7)</f>
        <v>249712</v>
      </c>
      <c r="F7" s="150">
        <v>97840</v>
      </c>
      <c r="G7" s="140">
        <v>101872</v>
      </c>
      <c r="H7" s="174">
        <v>50000</v>
      </c>
      <c r="I7" s="92">
        <f t="shared" ref="I7:I38" si="0">SUM(F7:H7)</f>
        <v>249712</v>
      </c>
      <c r="J7" s="83"/>
      <c r="K7" s="83"/>
      <c r="L7" s="83"/>
      <c r="M7" s="84"/>
      <c r="N7" s="83"/>
      <c r="O7" s="83"/>
      <c r="P7" s="83"/>
      <c r="Q7" s="83"/>
      <c r="R7" s="152">
        <f>SUM(J7:Q7)</f>
        <v>0</v>
      </c>
      <c r="S7" s="146"/>
      <c r="T7" s="172"/>
      <c r="U7" s="39">
        <f t="shared" ref="U7:U38" si="1">SUM(R7:T7)</f>
        <v>0</v>
      </c>
      <c r="V7" s="36" t="s">
        <v>59</v>
      </c>
      <c r="W7" s="52" t="s">
        <v>159</v>
      </c>
      <c r="X7" s="36" t="s">
        <v>59</v>
      </c>
      <c r="Y7" s="37">
        <v>2015</v>
      </c>
      <c r="Z7" s="49" t="s">
        <v>42</v>
      </c>
    </row>
    <row r="8" spans="1:26" s="75" customFormat="1" ht="144" customHeight="1" x14ac:dyDescent="0.2">
      <c r="A8" s="53" t="s">
        <v>160</v>
      </c>
      <c r="B8" s="54" t="s">
        <v>323</v>
      </c>
      <c r="C8" s="129" t="s">
        <v>321</v>
      </c>
      <c r="D8" s="184">
        <v>4000000</v>
      </c>
      <c r="E8" s="40">
        <f t="shared" ref="E8:E38" si="2">SUM(I8+U8)</f>
        <v>1650000</v>
      </c>
      <c r="F8" s="151">
        <v>300000</v>
      </c>
      <c r="G8" s="141">
        <v>300000</v>
      </c>
      <c r="H8" s="173">
        <v>300000</v>
      </c>
      <c r="I8" s="92">
        <f t="shared" si="0"/>
        <v>900000</v>
      </c>
      <c r="J8" s="55"/>
      <c r="K8" s="55">
        <v>150000</v>
      </c>
      <c r="L8" s="55"/>
      <c r="M8" s="127"/>
      <c r="N8" s="55">
        <v>100000</v>
      </c>
      <c r="O8" s="55"/>
      <c r="P8" s="55"/>
      <c r="Q8" s="55"/>
      <c r="R8" s="152">
        <f>SUM(J8:Q8)</f>
        <v>250000</v>
      </c>
      <c r="S8" s="141">
        <v>250000</v>
      </c>
      <c r="T8" s="173">
        <v>250000</v>
      </c>
      <c r="U8" s="39">
        <f t="shared" si="1"/>
        <v>750000</v>
      </c>
      <c r="V8" s="56" t="s">
        <v>318</v>
      </c>
      <c r="W8" s="52">
        <v>4152002</v>
      </c>
      <c r="X8" s="56" t="s">
        <v>318</v>
      </c>
      <c r="Y8" s="58" t="s">
        <v>141</v>
      </c>
      <c r="Z8" s="57" t="s">
        <v>42</v>
      </c>
    </row>
    <row r="9" spans="1:26" s="75" customFormat="1" ht="99" customHeight="1" x14ac:dyDescent="0.2">
      <c r="A9" s="53" t="s">
        <v>149</v>
      </c>
      <c r="B9" s="54" t="s">
        <v>400</v>
      </c>
      <c r="C9" s="123" t="s">
        <v>324</v>
      </c>
      <c r="D9" s="184">
        <v>4000000</v>
      </c>
      <c r="E9" s="40">
        <f t="shared" si="2"/>
        <v>1650000</v>
      </c>
      <c r="F9" s="151">
        <v>50000</v>
      </c>
      <c r="G9" s="141">
        <v>300000</v>
      </c>
      <c r="H9" s="173">
        <v>300000</v>
      </c>
      <c r="I9" s="92">
        <f t="shared" si="0"/>
        <v>650000</v>
      </c>
      <c r="J9" s="55"/>
      <c r="K9" s="55">
        <v>0</v>
      </c>
      <c r="L9" s="55"/>
      <c r="M9" s="127"/>
      <c r="N9" s="55"/>
      <c r="O9" s="55"/>
      <c r="P9" s="55"/>
      <c r="Q9" s="55">
        <v>150000</v>
      </c>
      <c r="R9" s="152">
        <f>SUM(J9:Q9)</f>
        <v>150000</v>
      </c>
      <c r="S9" s="141">
        <v>650000</v>
      </c>
      <c r="T9" s="173">
        <v>200000</v>
      </c>
      <c r="U9" s="39">
        <f t="shared" si="1"/>
        <v>1000000</v>
      </c>
      <c r="V9" s="56" t="s">
        <v>318</v>
      </c>
      <c r="W9" s="52" t="s">
        <v>60</v>
      </c>
      <c r="X9" s="56" t="s">
        <v>319</v>
      </c>
      <c r="Y9" s="58" t="s">
        <v>130</v>
      </c>
      <c r="Z9" s="57" t="s">
        <v>42</v>
      </c>
    </row>
    <row r="10" spans="1:26" ht="64.5" customHeight="1" x14ac:dyDescent="0.2">
      <c r="A10" s="53" t="s">
        <v>162</v>
      </c>
      <c r="B10" s="54" t="s">
        <v>386</v>
      </c>
      <c r="C10" s="123" t="s">
        <v>320</v>
      </c>
      <c r="D10" s="184">
        <v>750000</v>
      </c>
      <c r="E10" s="40">
        <f t="shared" si="2"/>
        <v>305000</v>
      </c>
      <c r="F10" s="151">
        <v>105000</v>
      </c>
      <c r="G10" s="141">
        <v>70000</v>
      </c>
      <c r="H10" s="173">
        <v>70000</v>
      </c>
      <c r="I10" s="92">
        <f t="shared" si="0"/>
        <v>245000</v>
      </c>
      <c r="J10" s="55"/>
      <c r="K10" s="55"/>
      <c r="L10" s="55"/>
      <c r="M10" s="55"/>
      <c r="N10" s="55"/>
      <c r="O10" s="55"/>
      <c r="P10" s="55"/>
      <c r="Q10" s="55">
        <v>20000</v>
      </c>
      <c r="R10" s="152">
        <f t="shared" ref="R10:R22" si="3">SUM(J10:Q10)</f>
        <v>20000</v>
      </c>
      <c r="S10" s="141">
        <v>20000</v>
      </c>
      <c r="T10" s="173">
        <v>20000</v>
      </c>
      <c r="U10" s="39">
        <f t="shared" si="1"/>
        <v>60000</v>
      </c>
      <c r="V10" s="56" t="s">
        <v>61</v>
      </c>
      <c r="W10" s="52" t="s">
        <v>60</v>
      </c>
      <c r="X10" s="56" t="s">
        <v>322</v>
      </c>
      <c r="Y10" s="58" t="s">
        <v>130</v>
      </c>
      <c r="Z10" s="57" t="s">
        <v>42</v>
      </c>
    </row>
    <row r="11" spans="1:26" ht="86.25" customHeight="1" x14ac:dyDescent="0.2">
      <c r="A11" s="33" t="s">
        <v>147</v>
      </c>
      <c r="B11" s="35" t="s">
        <v>326</v>
      </c>
      <c r="C11" s="78" t="s">
        <v>327</v>
      </c>
      <c r="D11" s="184">
        <v>500000</v>
      </c>
      <c r="E11" s="40">
        <f t="shared" si="2"/>
        <v>160000</v>
      </c>
      <c r="F11" s="151">
        <v>10000</v>
      </c>
      <c r="G11" s="141">
        <v>10000</v>
      </c>
      <c r="H11" s="173">
        <v>15000</v>
      </c>
      <c r="I11" s="92">
        <f t="shared" si="0"/>
        <v>35000</v>
      </c>
      <c r="J11" s="38"/>
      <c r="K11" s="38">
        <v>30000</v>
      </c>
      <c r="L11" s="38"/>
      <c r="M11" s="101"/>
      <c r="N11" s="38">
        <v>10000</v>
      </c>
      <c r="O11" s="38"/>
      <c r="P11" s="38"/>
      <c r="Q11" s="38"/>
      <c r="R11" s="152">
        <f t="shared" si="3"/>
        <v>40000</v>
      </c>
      <c r="S11" s="141">
        <v>40000</v>
      </c>
      <c r="T11" s="173">
        <v>45000</v>
      </c>
      <c r="U11" s="39">
        <f t="shared" si="1"/>
        <v>125000</v>
      </c>
      <c r="V11" s="36" t="s">
        <v>62</v>
      </c>
      <c r="W11" s="79">
        <v>4141001</v>
      </c>
      <c r="X11" s="36" t="s">
        <v>325</v>
      </c>
      <c r="Y11" s="37" t="s">
        <v>158</v>
      </c>
      <c r="Z11" s="49" t="s">
        <v>42</v>
      </c>
    </row>
    <row r="12" spans="1:26" ht="65.25" customHeight="1" x14ac:dyDescent="0.2">
      <c r="A12" s="80" t="s">
        <v>149</v>
      </c>
      <c r="B12" s="71" t="s">
        <v>180</v>
      </c>
      <c r="C12" s="78" t="s">
        <v>184</v>
      </c>
      <c r="D12" s="184">
        <v>600000</v>
      </c>
      <c r="E12" s="40">
        <f t="shared" si="2"/>
        <v>190000</v>
      </c>
      <c r="F12" s="152">
        <v>40000</v>
      </c>
      <c r="G12" s="142">
        <v>30000</v>
      </c>
      <c r="H12" s="165">
        <v>30000</v>
      </c>
      <c r="I12" s="92">
        <f t="shared" si="0"/>
        <v>100000</v>
      </c>
      <c r="J12" s="83"/>
      <c r="K12" s="83">
        <v>30000</v>
      </c>
      <c r="L12" s="83"/>
      <c r="M12" s="84"/>
      <c r="N12" s="83"/>
      <c r="O12" s="83"/>
      <c r="P12" s="83"/>
      <c r="Q12" s="83"/>
      <c r="R12" s="152">
        <f t="shared" si="3"/>
        <v>30000</v>
      </c>
      <c r="S12" s="142">
        <v>30000</v>
      </c>
      <c r="T12" s="165">
        <v>30000</v>
      </c>
      <c r="U12" s="39">
        <f t="shared" si="1"/>
        <v>90000</v>
      </c>
      <c r="V12" s="72" t="s">
        <v>125</v>
      </c>
      <c r="W12" s="79" t="s">
        <v>303</v>
      </c>
      <c r="X12" s="72" t="s">
        <v>134</v>
      </c>
      <c r="Y12" s="51" t="s">
        <v>128</v>
      </c>
      <c r="Z12" s="49" t="s">
        <v>42</v>
      </c>
    </row>
    <row r="13" spans="1:26" s="75" customFormat="1" ht="76.5" customHeight="1" x14ac:dyDescent="0.2">
      <c r="A13" s="80" t="s">
        <v>149</v>
      </c>
      <c r="B13" s="104" t="s">
        <v>393</v>
      </c>
      <c r="C13" s="105" t="s">
        <v>186</v>
      </c>
      <c r="D13" s="184">
        <v>300000</v>
      </c>
      <c r="E13" s="40">
        <f t="shared" si="2"/>
        <v>90000</v>
      </c>
      <c r="F13" s="152">
        <v>20000</v>
      </c>
      <c r="G13" s="142">
        <v>20000</v>
      </c>
      <c r="H13" s="165">
        <v>20000</v>
      </c>
      <c r="I13" s="92">
        <f t="shared" si="0"/>
        <v>60000</v>
      </c>
      <c r="J13" s="85"/>
      <c r="K13" s="85">
        <v>10000</v>
      </c>
      <c r="L13" s="85"/>
      <c r="M13" s="87"/>
      <c r="N13" s="85"/>
      <c r="O13" s="85"/>
      <c r="P13" s="85"/>
      <c r="Q13" s="85"/>
      <c r="R13" s="152">
        <f t="shared" si="3"/>
        <v>10000</v>
      </c>
      <c r="S13" s="142">
        <v>10000</v>
      </c>
      <c r="T13" s="165">
        <v>10000</v>
      </c>
      <c r="U13" s="39">
        <f t="shared" si="1"/>
        <v>30000</v>
      </c>
      <c r="V13" s="99" t="s">
        <v>125</v>
      </c>
      <c r="W13" s="52" t="s">
        <v>293</v>
      </c>
      <c r="X13" s="99" t="s">
        <v>134</v>
      </c>
      <c r="Y13" s="58" t="s">
        <v>394</v>
      </c>
      <c r="Z13" s="57" t="s">
        <v>42</v>
      </c>
    </row>
    <row r="14" spans="1:26" s="75" customFormat="1" ht="75.75" customHeight="1" x14ac:dyDescent="0.2">
      <c r="A14" s="80" t="s">
        <v>149</v>
      </c>
      <c r="B14" s="104" t="s">
        <v>391</v>
      </c>
      <c r="C14" s="105" t="s">
        <v>187</v>
      </c>
      <c r="D14" s="184">
        <v>100000</v>
      </c>
      <c r="E14" s="40">
        <f t="shared" si="2"/>
        <v>30000</v>
      </c>
      <c r="F14" s="152">
        <v>5000</v>
      </c>
      <c r="G14" s="142">
        <v>5000</v>
      </c>
      <c r="H14" s="165">
        <v>5000</v>
      </c>
      <c r="I14" s="92">
        <f t="shared" si="0"/>
        <v>15000</v>
      </c>
      <c r="J14" s="85"/>
      <c r="K14" s="85">
        <v>5000</v>
      </c>
      <c r="L14" s="85"/>
      <c r="M14" s="85"/>
      <c r="N14" s="85"/>
      <c r="O14" s="85"/>
      <c r="P14" s="85"/>
      <c r="Q14" s="85"/>
      <c r="R14" s="152">
        <f t="shared" si="3"/>
        <v>5000</v>
      </c>
      <c r="S14" s="142">
        <v>5000</v>
      </c>
      <c r="T14" s="165">
        <v>5000</v>
      </c>
      <c r="U14" s="39">
        <f t="shared" si="1"/>
        <v>15000</v>
      </c>
      <c r="V14" s="99" t="s">
        <v>125</v>
      </c>
      <c r="W14" s="52" t="s">
        <v>60</v>
      </c>
      <c r="X14" s="99" t="s">
        <v>134</v>
      </c>
      <c r="Y14" s="58" t="s">
        <v>130</v>
      </c>
      <c r="Z14" s="57" t="s">
        <v>42</v>
      </c>
    </row>
    <row r="15" spans="1:26" ht="63.75" customHeight="1" x14ac:dyDescent="0.2">
      <c r="A15" s="81" t="s">
        <v>149</v>
      </c>
      <c r="B15" s="71" t="s">
        <v>181</v>
      </c>
      <c r="C15" s="78" t="s">
        <v>185</v>
      </c>
      <c r="D15" s="184">
        <v>500000</v>
      </c>
      <c r="E15" s="40">
        <f t="shared" si="2"/>
        <v>140000</v>
      </c>
      <c r="F15" s="152">
        <v>20000</v>
      </c>
      <c r="G15" s="142">
        <v>30000</v>
      </c>
      <c r="H15" s="165">
        <v>30000</v>
      </c>
      <c r="I15" s="92">
        <f t="shared" si="0"/>
        <v>80000</v>
      </c>
      <c r="J15" s="83"/>
      <c r="K15" s="85">
        <v>15000</v>
      </c>
      <c r="L15" s="83"/>
      <c r="M15" s="83"/>
      <c r="N15" s="83">
        <v>5000</v>
      </c>
      <c r="O15" s="83"/>
      <c r="P15" s="85"/>
      <c r="Q15" s="83"/>
      <c r="R15" s="152">
        <f t="shared" si="3"/>
        <v>20000</v>
      </c>
      <c r="S15" s="142">
        <v>20000</v>
      </c>
      <c r="T15" s="165">
        <v>20000</v>
      </c>
      <c r="U15" s="39">
        <f t="shared" si="1"/>
        <v>60000</v>
      </c>
      <c r="V15" s="72" t="s">
        <v>125</v>
      </c>
      <c r="W15" s="79">
        <v>4141001</v>
      </c>
      <c r="X15" s="72" t="s">
        <v>134</v>
      </c>
      <c r="Y15" s="51" t="s">
        <v>128</v>
      </c>
      <c r="Z15" s="49" t="s">
        <v>42</v>
      </c>
    </row>
    <row r="16" spans="1:26" s="75" customFormat="1" ht="63.75" customHeight="1" x14ac:dyDescent="0.2">
      <c r="A16" s="80" t="s">
        <v>149</v>
      </c>
      <c r="B16" s="104" t="s">
        <v>392</v>
      </c>
      <c r="C16" s="105" t="s">
        <v>188</v>
      </c>
      <c r="D16" s="184">
        <v>100000</v>
      </c>
      <c r="E16" s="40">
        <f t="shared" si="2"/>
        <v>42500</v>
      </c>
      <c r="F16" s="152">
        <v>5000</v>
      </c>
      <c r="G16" s="142">
        <v>7500</v>
      </c>
      <c r="H16" s="165">
        <v>7500</v>
      </c>
      <c r="I16" s="92">
        <f t="shared" si="0"/>
        <v>20000</v>
      </c>
      <c r="J16" s="85"/>
      <c r="K16" s="85">
        <v>5000</v>
      </c>
      <c r="L16" s="85"/>
      <c r="M16" s="85"/>
      <c r="N16" s="85">
        <v>2500</v>
      </c>
      <c r="O16" s="85"/>
      <c r="P16" s="85"/>
      <c r="Q16" s="85"/>
      <c r="R16" s="152">
        <f t="shared" si="3"/>
        <v>7500</v>
      </c>
      <c r="S16" s="142">
        <v>7500</v>
      </c>
      <c r="T16" s="165">
        <v>7500</v>
      </c>
      <c r="U16" s="39">
        <f t="shared" si="1"/>
        <v>22500</v>
      </c>
      <c r="V16" s="99" t="s">
        <v>125</v>
      </c>
      <c r="W16" s="52" t="s">
        <v>60</v>
      </c>
      <c r="X16" s="99" t="s">
        <v>134</v>
      </c>
      <c r="Y16" s="58" t="s">
        <v>130</v>
      </c>
      <c r="Z16" s="57" t="s">
        <v>42</v>
      </c>
    </row>
    <row r="17" spans="1:54" ht="91.5" customHeight="1" x14ac:dyDescent="0.2">
      <c r="A17" s="80" t="s">
        <v>149</v>
      </c>
      <c r="B17" s="104" t="s">
        <v>328</v>
      </c>
      <c r="C17" s="105" t="s">
        <v>343</v>
      </c>
      <c r="D17" s="184">
        <v>400000</v>
      </c>
      <c r="E17" s="40">
        <f t="shared" si="2"/>
        <v>170000</v>
      </c>
      <c r="F17" s="152">
        <v>20000</v>
      </c>
      <c r="G17" s="142">
        <v>40000</v>
      </c>
      <c r="H17" s="165">
        <v>40000</v>
      </c>
      <c r="I17" s="92">
        <f t="shared" si="0"/>
        <v>100000</v>
      </c>
      <c r="J17" s="85"/>
      <c r="K17" s="85">
        <v>20000</v>
      </c>
      <c r="L17" s="85"/>
      <c r="M17" s="85"/>
      <c r="N17" s="85"/>
      <c r="O17" s="85"/>
      <c r="P17" s="85"/>
      <c r="Q17" s="85"/>
      <c r="R17" s="152">
        <f t="shared" si="3"/>
        <v>20000</v>
      </c>
      <c r="S17" s="142">
        <v>20000</v>
      </c>
      <c r="T17" s="165">
        <v>30000</v>
      </c>
      <c r="U17" s="39">
        <f t="shared" si="1"/>
        <v>70000</v>
      </c>
      <c r="V17" s="99" t="s">
        <v>125</v>
      </c>
      <c r="W17" s="52">
        <v>4141001</v>
      </c>
      <c r="X17" s="99" t="s">
        <v>134</v>
      </c>
      <c r="Y17" s="58" t="s">
        <v>158</v>
      </c>
      <c r="Z17" s="57" t="s">
        <v>42</v>
      </c>
    </row>
    <row r="18" spans="1:54" s="75" customFormat="1" ht="105" customHeight="1" x14ac:dyDescent="0.2">
      <c r="A18" s="80" t="s">
        <v>149</v>
      </c>
      <c r="B18" s="104" t="s">
        <v>390</v>
      </c>
      <c r="C18" s="105" t="s">
        <v>189</v>
      </c>
      <c r="D18" s="184">
        <v>200000</v>
      </c>
      <c r="E18" s="40">
        <f t="shared" si="2"/>
        <v>50000</v>
      </c>
      <c r="F18" s="152"/>
      <c r="G18" s="142">
        <v>10000</v>
      </c>
      <c r="H18" s="165">
        <v>10000</v>
      </c>
      <c r="I18" s="92">
        <f t="shared" si="0"/>
        <v>20000</v>
      </c>
      <c r="J18" s="85"/>
      <c r="K18" s="85">
        <v>10000</v>
      </c>
      <c r="L18" s="85"/>
      <c r="M18" s="85"/>
      <c r="N18" s="85"/>
      <c r="O18" s="85"/>
      <c r="P18" s="85"/>
      <c r="Q18" s="85"/>
      <c r="R18" s="152">
        <f t="shared" si="3"/>
        <v>10000</v>
      </c>
      <c r="S18" s="142">
        <v>10000</v>
      </c>
      <c r="T18" s="165">
        <v>10000</v>
      </c>
      <c r="U18" s="39">
        <f t="shared" si="1"/>
        <v>30000</v>
      </c>
      <c r="V18" s="99" t="s">
        <v>125</v>
      </c>
      <c r="W18" s="52" t="s">
        <v>293</v>
      </c>
      <c r="X18" s="99" t="s">
        <v>134</v>
      </c>
      <c r="Y18" s="58" t="s">
        <v>394</v>
      </c>
      <c r="Z18" s="57" t="s">
        <v>42</v>
      </c>
    </row>
    <row r="19" spans="1:54" s="75" customFormat="1" ht="63.75" x14ac:dyDescent="0.2">
      <c r="A19" s="80" t="s">
        <v>149</v>
      </c>
      <c r="B19" s="104" t="s">
        <v>389</v>
      </c>
      <c r="C19" s="105" t="s">
        <v>190</v>
      </c>
      <c r="D19" s="184">
        <v>400000</v>
      </c>
      <c r="E19" s="40">
        <f t="shared" si="2"/>
        <v>130000</v>
      </c>
      <c r="F19" s="152"/>
      <c r="G19" s="142">
        <v>25000</v>
      </c>
      <c r="H19" s="165">
        <v>25000</v>
      </c>
      <c r="I19" s="92">
        <f t="shared" si="0"/>
        <v>50000</v>
      </c>
      <c r="J19" s="85"/>
      <c r="K19" s="85">
        <v>30000</v>
      </c>
      <c r="L19" s="85"/>
      <c r="M19" s="85"/>
      <c r="N19" s="85"/>
      <c r="O19" s="85"/>
      <c r="P19" s="85"/>
      <c r="Q19" s="85"/>
      <c r="R19" s="152">
        <f t="shared" si="3"/>
        <v>30000</v>
      </c>
      <c r="S19" s="142">
        <v>25000</v>
      </c>
      <c r="T19" s="165">
        <v>25000</v>
      </c>
      <c r="U19" s="39">
        <f t="shared" si="1"/>
        <v>80000</v>
      </c>
      <c r="V19" s="99" t="s">
        <v>125</v>
      </c>
      <c r="W19" s="52" t="s">
        <v>293</v>
      </c>
      <c r="X19" s="99" t="s">
        <v>134</v>
      </c>
      <c r="Y19" s="58" t="s">
        <v>394</v>
      </c>
      <c r="Z19" s="57" t="s">
        <v>42</v>
      </c>
    </row>
    <row r="20" spans="1:54" ht="51" x14ac:dyDescent="0.2">
      <c r="A20" s="81" t="s">
        <v>57</v>
      </c>
      <c r="B20" s="71" t="s">
        <v>465</v>
      </c>
      <c r="C20" s="76" t="s">
        <v>183</v>
      </c>
      <c r="D20" s="184">
        <v>600000</v>
      </c>
      <c r="E20" s="40">
        <f t="shared" si="2"/>
        <v>500000</v>
      </c>
      <c r="F20" s="152"/>
      <c r="G20" s="142">
        <v>100000</v>
      </c>
      <c r="H20" s="165">
        <v>100000</v>
      </c>
      <c r="I20" s="92">
        <f t="shared" si="0"/>
        <v>200000</v>
      </c>
      <c r="J20" s="83"/>
      <c r="K20" s="83">
        <v>100000</v>
      </c>
      <c r="L20" s="83"/>
      <c r="M20" s="83"/>
      <c r="N20" s="83"/>
      <c r="O20" s="83"/>
      <c r="P20" s="83"/>
      <c r="Q20" s="84"/>
      <c r="R20" s="152">
        <f>SUM(J20:P20)</f>
        <v>100000</v>
      </c>
      <c r="S20" s="142">
        <v>100000</v>
      </c>
      <c r="T20" s="165">
        <v>100000</v>
      </c>
      <c r="U20" s="39">
        <f t="shared" si="1"/>
        <v>300000</v>
      </c>
      <c r="V20" s="72" t="s">
        <v>125</v>
      </c>
      <c r="W20" s="50">
        <v>414100</v>
      </c>
      <c r="X20" s="72" t="s">
        <v>134</v>
      </c>
      <c r="Y20" s="51" t="s">
        <v>329</v>
      </c>
      <c r="Z20" s="49" t="s">
        <v>42</v>
      </c>
    </row>
    <row r="21" spans="1:54" ht="63.75" x14ac:dyDescent="0.2">
      <c r="A21" s="80" t="s">
        <v>149</v>
      </c>
      <c r="B21" s="71" t="s">
        <v>171</v>
      </c>
      <c r="C21" s="76" t="s">
        <v>182</v>
      </c>
      <c r="D21" s="184">
        <v>800000</v>
      </c>
      <c r="E21" s="40">
        <f t="shared" si="2"/>
        <v>450000</v>
      </c>
      <c r="F21" s="152">
        <v>10000</v>
      </c>
      <c r="G21" s="142">
        <v>80000</v>
      </c>
      <c r="H21" s="165">
        <v>80000</v>
      </c>
      <c r="I21" s="92">
        <f t="shared" si="0"/>
        <v>170000</v>
      </c>
      <c r="J21" s="83"/>
      <c r="K21" s="83">
        <v>100000</v>
      </c>
      <c r="L21" s="83"/>
      <c r="M21" s="83"/>
      <c r="N21" s="83"/>
      <c r="O21" s="83"/>
      <c r="P21" s="85"/>
      <c r="Q21" s="84"/>
      <c r="R21" s="152">
        <f>SUM(J21:P21)</f>
        <v>100000</v>
      </c>
      <c r="S21" s="142">
        <v>100000</v>
      </c>
      <c r="T21" s="165">
        <v>80000</v>
      </c>
      <c r="U21" s="39">
        <f t="shared" si="1"/>
        <v>280000</v>
      </c>
      <c r="V21" s="72" t="s">
        <v>125</v>
      </c>
      <c r="W21" s="52" t="s">
        <v>150</v>
      </c>
      <c r="X21" s="72" t="s">
        <v>134</v>
      </c>
      <c r="Y21" s="51" t="s">
        <v>133</v>
      </c>
      <c r="Z21" s="49" t="s">
        <v>42</v>
      </c>
    </row>
    <row r="22" spans="1:54" s="75" customFormat="1" ht="91.5" customHeight="1" x14ac:dyDescent="0.25">
      <c r="A22" s="80" t="s">
        <v>149</v>
      </c>
      <c r="B22" s="104" t="s">
        <v>387</v>
      </c>
      <c r="C22" s="108" t="s">
        <v>295</v>
      </c>
      <c r="D22" s="184">
        <v>20000</v>
      </c>
      <c r="E22" s="40">
        <f t="shared" si="2"/>
        <v>10000</v>
      </c>
      <c r="F22" s="152"/>
      <c r="G22" s="142">
        <v>10000</v>
      </c>
      <c r="H22" s="165"/>
      <c r="I22" s="92">
        <f t="shared" si="0"/>
        <v>10000</v>
      </c>
      <c r="J22" s="85"/>
      <c r="K22" s="85"/>
      <c r="L22" s="85"/>
      <c r="M22" s="85"/>
      <c r="N22" s="85"/>
      <c r="O22" s="85"/>
      <c r="P22" s="85"/>
      <c r="Q22" s="85"/>
      <c r="R22" s="152">
        <f t="shared" si="3"/>
        <v>0</v>
      </c>
      <c r="S22" s="146"/>
      <c r="T22" s="172"/>
      <c r="U22" s="39">
        <f t="shared" si="1"/>
        <v>0</v>
      </c>
      <c r="V22" s="99" t="s">
        <v>125</v>
      </c>
      <c r="W22" s="52">
        <v>414100</v>
      </c>
      <c r="X22" s="99" t="s">
        <v>134</v>
      </c>
      <c r="Y22" s="58">
        <v>2017</v>
      </c>
      <c r="Z22" s="57" t="s">
        <v>42</v>
      </c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:54" s="75" customFormat="1" ht="69.75" customHeight="1" x14ac:dyDescent="0.2">
      <c r="A23" s="53" t="s">
        <v>162</v>
      </c>
      <c r="B23" s="54" t="s">
        <v>172</v>
      </c>
      <c r="C23" s="59" t="s">
        <v>58</v>
      </c>
      <c r="D23" s="184">
        <v>36000</v>
      </c>
      <c r="E23" s="40">
        <f t="shared" si="2"/>
        <v>22000</v>
      </c>
      <c r="F23" s="150">
        <v>16000</v>
      </c>
      <c r="G23" s="140">
        <v>6000</v>
      </c>
      <c r="H23" s="174"/>
      <c r="I23" s="92">
        <f t="shared" si="0"/>
        <v>22000</v>
      </c>
      <c r="J23" s="85"/>
      <c r="K23" s="85"/>
      <c r="L23" s="85"/>
      <c r="M23" s="85"/>
      <c r="N23" s="85"/>
      <c r="O23" s="85"/>
      <c r="P23" s="85"/>
      <c r="Q23" s="85"/>
      <c r="R23" s="152">
        <f t="shared" ref="R23:R73" si="4">SUM(J23:Q23)</f>
        <v>0</v>
      </c>
      <c r="S23" s="146"/>
      <c r="T23" s="172"/>
      <c r="U23" s="39">
        <f t="shared" si="1"/>
        <v>0</v>
      </c>
      <c r="V23" s="56" t="s">
        <v>63</v>
      </c>
      <c r="W23" s="52" t="s">
        <v>314</v>
      </c>
      <c r="X23" s="56" t="s">
        <v>59</v>
      </c>
      <c r="Y23" s="58">
        <v>2016</v>
      </c>
      <c r="Z23" s="57" t="s">
        <v>42</v>
      </c>
    </row>
    <row r="24" spans="1:54" s="75" customFormat="1" ht="64.5" customHeight="1" x14ac:dyDescent="0.2">
      <c r="A24" s="53" t="s">
        <v>162</v>
      </c>
      <c r="B24" s="130" t="s">
        <v>173</v>
      </c>
      <c r="C24" s="131" t="s">
        <v>191</v>
      </c>
      <c r="D24" s="184">
        <v>500000</v>
      </c>
      <c r="E24" s="40">
        <f t="shared" si="2"/>
        <v>375000</v>
      </c>
      <c r="F24" s="152">
        <v>50000</v>
      </c>
      <c r="G24" s="142">
        <v>50000</v>
      </c>
      <c r="H24" s="165">
        <v>50000</v>
      </c>
      <c r="I24" s="92">
        <f t="shared" si="0"/>
        <v>150000</v>
      </c>
      <c r="J24" s="85"/>
      <c r="K24" s="85">
        <v>50000</v>
      </c>
      <c r="L24" s="85"/>
      <c r="M24" s="85"/>
      <c r="N24" s="85"/>
      <c r="O24" s="85"/>
      <c r="P24" s="85"/>
      <c r="Q24" s="85">
        <v>25000</v>
      </c>
      <c r="R24" s="152">
        <f t="shared" si="4"/>
        <v>75000</v>
      </c>
      <c r="S24" s="142">
        <v>75000</v>
      </c>
      <c r="T24" s="165">
        <v>75000</v>
      </c>
      <c r="U24" s="39">
        <f t="shared" si="1"/>
        <v>225000</v>
      </c>
      <c r="V24" s="56" t="s">
        <v>135</v>
      </c>
      <c r="W24" s="52" t="s">
        <v>408</v>
      </c>
      <c r="X24" s="56" t="s">
        <v>135</v>
      </c>
      <c r="Y24" s="58" t="s">
        <v>407</v>
      </c>
      <c r="Z24" s="57" t="s">
        <v>42</v>
      </c>
    </row>
    <row r="25" spans="1:54" s="75" customFormat="1" ht="67.5" customHeight="1" x14ac:dyDescent="0.2">
      <c r="A25" s="53" t="s">
        <v>162</v>
      </c>
      <c r="B25" s="130" t="s">
        <v>174</v>
      </c>
      <c r="C25" s="131" t="s">
        <v>294</v>
      </c>
      <c r="D25" s="184">
        <v>200000</v>
      </c>
      <c r="E25" s="40">
        <f t="shared" si="2"/>
        <v>110000</v>
      </c>
      <c r="F25" s="152"/>
      <c r="G25" s="142"/>
      <c r="H25" s="165"/>
      <c r="I25" s="92">
        <f t="shared" si="0"/>
        <v>0</v>
      </c>
      <c r="J25" s="85"/>
      <c r="K25" s="85">
        <v>20000</v>
      </c>
      <c r="L25" s="85"/>
      <c r="M25" s="85">
        <v>10000</v>
      </c>
      <c r="N25" s="85"/>
      <c r="O25" s="85"/>
      <c r="P25" s="85"/>
      <c r="Q25" s="85"/>
      <c r="R25" s="152">
        <f t="shared" si="4"/>
        <v>30000</v>
      </c>
      <c r="S25" s="142">
        <v>40000</v>
      </c>
      <c r="T25" s="165">
        <v>40000</v>
      </c>
      <c r="U25" s="39">
        <f t="shared" si="1"/>
        <v>110000</v>
      </c>
      <c r="V25" s="56" t="s">
        <v>135</v>
      </c>
      <c r="W25" s="52" t="s">
        <v>409</v>
      </c>
      <c r="X25" s="56" t="s">
        <v>135</v>
      </c>
      <c r="Y25" s="58" t="s">
        <v>407</v>
      </c>
      <c r="Z25" s="57" t="s">
        <v>42</v>
      </c>
    </row>
    <row r="26" spans="1:54" s="75" customFormat="1" ht="75" customHeight="1" x14ac:dyDescent="0.2">
      <c r="A26" s="53" t="s">
        <v>162</v>
      </c>
      <c r="B26" s="130" t="s">
        <v>463</v>
      </c>
      <c r="C26" s="131" t="s">
        <v>192</v>
      </c>
      <c r="D26" s="184">
        <v>50000</v>
      </c>
      <c r="E26" s="40">
        <f t="shared" si="2"/>
        <v>40000</v>
      </c>
      <c r="F26" s="152"/>
      <c r="G26" s="142"/>
      <c r="H26" s="165"/>
      <c r="I26" s="92">
        <f t="shared" si="0"/>
        <v>0</v>
      </c>
      <c r="J26" s="85"/>
      <c r="K26" s="85">
        <v>10000</v>
      </c>
      <c r="L26" s="85"/>
      <c r="M26" s="85">
        <v>5000</v>
      </c>
      <c r="N26" s="85"/>
      <c r="O26" s="85"/>
      <c r="P26" s="85"/>
      <c r="Q26" s="85"/>
      <c r="R26" s="152">
        <f t="shared" si="4"/>
        <v>15000</v>
      </c>
      <c r="S26" s="142">
        <v>15000</v>
      </c>
      <c r="T26" s="165">
        <v>10000</v>
      </c>
      <c r="U26" s="39">
        <f t="shared" si="1"/>
        <v>40000</v>
      </c>
      <c r="V26" s="56" t="s">
        <v>296</v>
      </c>
      <c r="W26" s="52" t="s">
        <v>411</v>
      </c>
      <c r="X26" s="56" t="s">
        <v>134</v>
      </c>
      <c r="Y26" s="58" t="s">
        <v>410</v>
      </c>
      <c r="Z26" s="57" t="s">
        <v>42</v>
      </c>
    </row>
    <row r="27" spans="1:54" s="75" customFormat="1" ht="72" x14ac:dyDescent="0.2">
      <c r="A27" s="53" t="s">
        <v>162</v>
      </c>
      <c r="B27" s="130" t="s">
        <v>193</v>
      </c>
      <c r="C27" s="132" t="s">
        <v>194</v>
      </c>
      <c r="D27" s="184">
        <v>40000</v>
      </c>
      <c r="E27" s="40">
        <f t="shared" si="2"/>
        <v>39000</v>
      </c>
      <c r="F27" s="152"/>
      <c r="G27" s="142"/>
      <c r="H27" s="165"/>
      <c r="I27" s="92">
        <f t="shared" si="0"/>
        <v>0</v>
      </c>
      <c r="J27" s="85"/>
      <c r="K27" s="85">
        <v>5000</v>
      </c>
      <c r="L27" s="85"/>
      <c r="M27" s="85">
        <v>8000</v>
      </c>
      <c r="N27" s="85"/>
      <c r="O27" s="85"/>
      <c r="P27" s="85"/>
      <c r="Q27" s="85"/>
      <c r="R27" s="152">
        <f t="shared" si="4"/>
        <v>13000</v>
      </c>
      <c r="S27" s="142">
        <v>13000</v>
      </c>
      <c r="T27" s="165">
        <v>13000</v>
      </c>
      <c r="U27" s="39">
        <f t="shared" si="1"/>
        <v>39000</v>
      </c>
      <c r="V27" s="56" t="s">
        <v>64</v>
      </c>
      <c r="W27" s="52" t="s">
        <v>411</v>
      </c>
      <c r="X27" s="56" t="s">
        <v>134</v>
      </c>
      <c r="Y27" s="58" t="s">
        <v>410</v>
      </c>
      <c r="Z27" s="57" t="s">
        <v>42</v>
      </c>
    </row>
    <row r="28" spans="1:54" s="75" customFormat="1" ht="62.25" customHeight="1" x14ac:dyDescent="0.2">
      <c r="A28" s="53" t="s">
        <v>147</v>
      </c>
      <c r="B28" s="54" t="s">
        <v>344</v>
      </c>
      <c r="C28" s="59" t="s">
        <v>195</v>
      </c>
      <c r="D28" s="184">
        <v>100000</v>
      </c>
      <c r="E28" s="40">
        <f t="shared" si="2"/>
        <v>30000</v>
      </c>
      <c r="F28" s="150">
        <v>10000</v>
      </c>
      <c r="G28" s="140">
        <v>10000</v>
      </c>
      <c r="H28" s="174">
        <v>10000</v>
      </c>
      <c r="I28" s="92">
        <f t="shared" si="0"/>
        <v>30000</v>
      </c>
      <c r="J28" s="85"/>
      <c r="K28" s="85"/>
      <c r="L28" s="85"/>
      <c r="M28" s="85"/>
      <c r="N28" s="85"/>
      <c r="O28" s="85"/>
      <c r="P28" s="85"/>
      <c r="Q28" s="85"/>
      <c r="R28" s="152">
        <f t="shared" si="4"/>
        <v>0</v>
      </c>
      <c r="S28" s="146"/>
      <c r="T28" s="172"/>
      <c r="U28" s="39">
        <f t="shared" si="1"/>
        <v>0</v>
      </c>
      <c r="V28" s="56" t="s">
        <v>61</v>
      </c>
      <c r="W28" s="52">
        <v>415200</v>
      </c>
      <c r="X28" s="56" t="s">
        <v>134</v>
      </c>
      <c r="Y28" s="58">
        <v>2016</v>
      </c>
      <c r="Z28" s="57" t="s">
        <v>42</v>
      </c>
    </row>
    <row r="29" spans="1:54" s="2" customFormat="1" ht="79.5" customHeight="1" x14ac:dyDescent="0.2">
      <c r="A29" s="53" t="s">
        <v>147</v>
      </c>
      <c r="B29" s="61" t="s">
        <v>331</v>
      </c>
      <c r="C29" s="62" t="s">
        <v>196</v>
      </c>
      <c r="D29" s="184">
        <v>60000</v>
      </c>
      <c r="E29" s="40">
        <f t="shared" si="2"/>
        <v>30000</v>
      </c>
      <c r="F29" s="153">
        <v>10000</v>
      </c>
      <c r="G29" s="143">
        <v>10000</v>
      </c>
      <c r="H29" s="176">
        <v>10000</v>
      </c>
      <c r="I29" s="92">
        <f t="shared" si="0"/>
        <v>30000</v>
      </c>
      <c r="J29" s="86"/>
      <c r="K29" s="86"/>
      <c r="L29" s="86"/>
      <c r="M29" s="86"/>
      <c r="N29" s="86"/>
      <c r="O29" s="86"/>
      <c r="P29" s="86"/>
      <c r="Q29" s="86"/>
      <c r="R29" s="152">
        <f t="shared" si="4"/>
        <v>0</v>
      </c>
      <c r="S29" s="146"/>
      <c r="T29" s="172"/>
      <c r="U29" s="39">
        <f t="shared" si="1"/>
        <v>0</v>
      </c>
      <c r="V29" s="56" t="s">
        <v>61</v>
      </c>
      <c r="W29" s="52" t="s">
        <v>330</v>
      </c>
      <c r="X29" s="56" t="s">
        <v>134</v>
      </c>
      <c r="Y29" s="51">
        <v>2015</v>
      </c>
      <c r="Z29" s="49" t="s">
        <v>42</v>
      </c>
    </row>
    <row r="30" spans="1:54" s="2" customFormat="1" ht="56.25" customHeight="1" x14ac:dyDescent="0.2">
      <c r="A30" s="53" t="s">
        <v>147</v>
      </c>
      <c r="B30" s="61" t="s">
        <v>197</v>
      </c>
      <c r="C30" s="62" t="s">
        <v>198</v>
      </c>
      <c r="D30" s="184">
        <v>122500</v>
      </c>
      <c r="E30" s="40">
        <f t="shared" si="2"/>
        <v>39000</v>
      </c>
      <c r="F30" s="153">
        <v>13000</v>
      </c>
      <c r="G30" s="143">
        <v>13000</v>
      </c>
      <c r="H30" s="176">
        <v>13000</v>
      </c>
      <c r="I30" s="92">
        <f t="shared" si="0"/>
        <v>39000</v>
      </c>
      <c r="J30" s="86"/>
      <c r="K30" s="86"/>
      <c r="L30" s="86"/>
      <c r="M30" s="86"/>
      <c r="N30" s="86"/>
      <c r="O30" s="86"/>
      <c r="P30" s="86"/>
      <c r="Q30" s="86"/>
      <c r="R30" s="152">
        <f t="shared" si="4"/>
        <v>0</v>
      </c>
      <c r="S30" s="146"/>
      <c r="T30" s="172"/>
      <c r="U30" s="39">
        <f t="shared" si="1"/>
        <v>0</v>
      </c>
      <c r="V30" s="56" t="s">
        <v>61</v>
      </c>
      <c r="W30" s="50">
        <v>4152005</v>
      </c>
      <c r="X30" s="56" t="s">
        <v>134</v>
      </c>
      <c r="Y30" s="51">
        <v>2015</v>
      </c>
      <c r="Z30" s="49" t="s">
        <v>42</v>
      </c>
    </row>
    <row r="31" spans="1:54" s="75" customFormat="1" ht="80.25" customHeight="1" x14ac:dyDescent="0.2">
      <c r="A31" s="53" t="s">
        <v>147</v>
      </c>
      <c r="B31" s="54" t="s">
        <v>199</v>
      </c>
      <c r="C31" s="59" t="s">
        <v>200</v>
      </c>
      <c r="D31" s="184">
        <v>100000</v>
      </c>
      <c r="E31" s="40">
        <f t="shared" si="2"/>
        <v>30000</v>
      </c>
      <c r="F31" s="152">
        <v>5000</v>
      </c>
      <c r="G31" s="142">
        <v>12500</v>
      </c>
      <c r="H31" s="165">
        <v>12500</v>
      </c>
      <c r="I31" s="92">
        <f t="shared" si="0"/>
        <v>30000</v>
      </c>
      <c r="J31" s="85"/>
      <c r="K31" s="85"/>
      <c r="L31" s="85"/>
      <c r="M31" s="85"/>
      <c r="N31" s="85"/>
      <c r="O31" s="85"/>
      <c r="P31" s="85"/>
      <c r="Q31" s="85"/>
      <c r="R31" s="152">
        <f t="shared" si="4"/>
        <v>0</v>
      </c>
      <c r="S31" s="146"/>
      <c r="T31" s="172"/>
      <c r="U31" s="39">
        <f t="shared" si="1"/>
        <v>0</v>
      </c>
      <c r="V31" s="56" t="s">
        <v>61</v>
      </c>
      <c r="W31" s="52">
        <v>415200</v>
      </c>
      <c r="X31" s="56" t="s">
        <v>134</v>
      </c>
      <c r="Y31" s="58">
        <v>2016</v>
      </c>
      <c r="Z31" s="57" t="s">
        <v>42</v>
      </c>
    </row>
    <row r="32" spans="1:54" s="75" customFormat="1" ht="103.5" customHeight="1" x14ac:dyDescent="0.2">
      <c r="A32" s="53" t="s">
        <v>163</v>
      </c>
      <c r="B32" s="54" t="s">
        <v>406</v>
      </c>
      <c r="C32" s="59" t="s">
        <v>332</v>
      </c>
      <c r="D32" s="184">
        <v>20000</v>
      </c>
      <c r="E32" s="40">
        <f t="shared" si="2"/>
        <v>9000</v>
      </c>
      <c r="F32" s="152">
        <v>4000</v>
      </c>
      <c r="G32" s="142">
        <v>2500</v>
      </c>
      <c r="H32" s="165">
        <v>2500</v>
      </c>
      <c r="I32" s="92">
        <f t="shared" si="0"/>
        <v>9000</v>
      </c>
      <c r="J32" s="85"/>
      <c r="K32" s="85"/>
      <c r="L32" s="85"/>
      <c r="M32" s="85"/>
      <c r="N32" s="85"/>
      <c r="O32" s="85"/>
      <c r="P32" s="85"/>
      <c r="Q32" s="85"/>
      <c r="R32" s="152">
        <f t="shared" si="4"/>
        <v>0</v>
      </c>
      <c r="S32" s="146"/>
      <c r="T32" s="172"/>
      <c r="U32" s="39">
        <f t="shared" si="1"/>
        <v>0</v>
      </c>
      <c r="V32" s="56" t="s">
        <v>415</v>
      </c>
      <c r="W32" s="52" t="s">
        <v>60</v>
      </c>
      <c r="X32" s="56" t="s">
        <v>91</v>
      </c>
      <c r="Y32" s="58">
        <v>2017</v>
      </c>
      <c r="Z32" s="57" t="s">
        <v>42</v>
      </c>
    </row>
    <row r="33" spans="1:26" s="2" customFormat="1" ht="88.5" customHeight="1" x14ac:dyDescent="0.2">
      <c r="A33" s="53" t="s">
        <v>147</v>
      </c>
      <c r="B33" s="61" t="s">
        <v>297</v>
      </c>
      <c r="C33" s="64" t="s">
        <v>201</v>
      </c>
      <c r="D33" s="184">
        <v>100000</v>
      </c>
      <c r="E33" s="40">
        <f t="shared" si="2"/>
        <v>39720</v>
      </c>
      <c r="F33" s="152">
        <v>11000</v>
      </c>
      <c r="G33" s="142">
        <v>10000</v>
      </c>
      <c r="H33" s="165"/>
      <c r="I33" s="92">
        <f t="shared" si="0"/>
        <v>21000</v>
      </c>
      <c r="J33" s="86"/>
      <c r="K33" s="86"/>
      <c r="L33" s="86"/>
      <c r="M33" s="86"/>
      <c r="N33" s="86"/>
      <c r="O33" s="86"/>
      <c r="P33" s="85">
        <v>9360</v>
      </c>
      <c r="Q33" s="86"/>
      <c r="R33" s="152">
        <f t="shared" si="4"/>
        <v>9360</v>
      </c>
      <c r="S33" s="142">
        <v>9360</v>
      </c>
      <c r="T33" s="165"/>
      <c r="U33" s="39">
        <f t="shared" si="1"/>
        <v>18720</v>
      </c>
      <c r="V33" s="99" t="s">
        <v>65</v>
      </c>
      <c r="W33" s="52" t="s">
        <v>151</v>
      </c>
      <c r="X33" s="63" t="s">
        <v>66</v>
      </c>
      <c r="Y33" s="58" t="s">
        <v>143</v>
      </c>
      <c r="Z33" s="49" t="s">
        <v>42</v>
      </c>
    </row>
    <row r="34" spans="1:26" ht="60" x14ac:dyDescent="0.2">
      <c r="A34" s="53" t="s">
        <v>147</v>
      </c>
      <c r="B34" s="61" t="s">
        <v>175</v>
      </c>
      <c r="C34" s="62" t="s">
        <v>202</v>
      </c>
      <c r="D34" s="184">
        <v>200000</v>
      </c>
      <c r="E34" s="40">
        <f t="shared" si="2"/>
        <v>126000</v>
      </c>
      <c r="F34" s="152">
        <v>20000</v>
      </c>
      <c r="G34" s="142">
        <v>20000</v>
      </c>
      <c r="H34" s="165">
        <v>20000</v>
      </c>
      <c r="I34" s="92">
        <f t="shared" si="0"/>
        <v>60000</v>
      </c>
      <c r="J34" s="86"/>
      <c r="K34" s="85"/>
      <c r="L34" s="86"/>
      <c r="M34" s="86"/>
      <c r="N34" s="86"/>
      <c r="O34" s="86"/>
      <c r="P34" s="85">
        <v>20000</v>
      </c>
      <c r="Q34" s="86"/>
      <c r="R34" s="152">
        <f t="shared" si="4"/>
        <v>20000</v>
      </c>
      <c r="S34" s="142">
        <v>20000</v>
      </c>
      <c r="T34" s="165">
        <v>26000</v>
      </c>
      <c r="U34" s="39">
        <f t="shared" si="1"/>
        <v>66000</v>
      </c>
      <c r="V34" s="99" t="s">
        <v>416</v>
      </c>
      <c r="W34" s="52" t="s">
        <v>304</v>
      </c>
      <c r="X34" s="133" t="s">
        <v>376</v>
      </c>
      <c r="Y34" s="58" t="s">
        <v>298</v>
      </c>
      <c r="Z34" s="49" t="s">
        <v>42</v>
      </c>
    </row>
    <row r="35" spans="1:26" s="2" customFormat="1" ht="74.25" customHeight="1" x14ac:dyDescent="0.2">
      <c r="A35" s="53" t="s">
        <v>147</v>
      </c>
      <c r="B35" s="61" t="s">
        <v>203</v>
      </c>
      <c r="C35" s="62" t="s">
        <v>204</v>
      </c>
      <c r="D35" s="184">
        <v>30000</v>
      </c>
      <c r="E35" s="40">
        <f t="shared" si="2"/>
        <v>10500</v>
      </c>
      <c r="F35" s="153">
        <v>4500</v>
      </c>
      <c r="G35" s="143">
        <v>3000</v>
      </c>
      <c r="H35" s="176">
        <v>3000</v>
      </c>
      <c r="I35" s="92">
        <f t="shared" si="0"/>
        <v>10500</v>
      </c>
      <c r="J35" s="86"/>
      <c r="K35" s="86"/>
      <c r="L35" s="86"/>
      <c r="M35" s="86"/>
      <c r="N35" s="86"/>
      <c r="O35" s="86"/>
      <c r="P35" s="86"/>
      <c r="Q35" s="86"/>
      <c r="R35" s="152">
        <f t="shared" si="4"/>
        <v>0</v>
      </c>
      <c r="S35" s="146"/>
      <c r="T35" s="172"/>
      <c r="U35" s="39">
        <f t="shared" si="1"/>
        <v>0</v>
      </c>
      <c r="V35" s="56" t="s">
        <v>67</v>
      </c>
      <c r="W35" s="52">
        <v>4141006</v>
      </c>
      <c r="X35" s="63" t="s">
        <v>66</v>
      </c>
      <c r="Y35" s="51">
        <v>2015</v>
      </c>
      <c r="Z35" s="49" t="s">
        <v>42</v>
      </c>
    </row>
    <row r="36" spans="1:26" ht="72" x14ac:dyDescent="0.2">
      <c r="A36" s="53" t="s">
        <v>147</v>
      </c>
      <c r="B36" s="61" t="s">
        <v>205</v>
      </c>
      <c r="C36" s="62" t="s">
        <v>206</v>
      </c>
      <c r="D36" s="184">
        <v>5000</v>
      </c>
      <c r="E36" s="40">
        <f t="shared" si="2"/>
        <v>2000</v>
      </c>
      <c r="F36" s="152">
        <v>1000</v>
      </c>
      <c r="G36" s="142">
        <v>500</v>
      </c>
      <c r="H36" s="165">
        <v>500</v>
      </c>
      <c r="I36" s="92">
        <f t="shared" si="0"/>
        <v>2000</v>
      </c>
      <c r="J36" s="86"/>
      <c r="K36" s="86"/>
      <c r="L36" s="86"/>
      <c r="M36" s="86"/>
      <c r="N36" s="86"/>
      <c r="O36" s="86"/>
      <c r="P36" s="86"/>
      <c r="Q36" s="86"/>
      <c r="R36" s="152">
        <f t="shared" si="4"/>
        <v>0</v>
      </c>
      <c r="S36" s="146"/>
      <c r="T36" s="172"/>
      <c r="U36" s="39">
        <f t="shared" si="1"/>
        <v>0</v>
      </c>
      <c r="V36" s="56" t="s">
        <v>67</v>
      </c>
      <c r="W36" s="52">
        <v>4141001</v>
      </c>
      <c r="X36" s="56" t="s">
        <v>66</v>
      </c>
      <c r="Y36" s="51">
        <v>2015</v>
      </c>
      <c r="Z36" s="49" t="s">
        <v>42</v>
      </c>
    </row>
    <row r="37" spans="1:26" s="2" customFormat="1" ht="51" customHeight="1" x14ac:dyDescent="0.2">
      <c r="A37" s="53" t="s">
        <v>147</v>
      </c>
      <c r="B37" s="61" t="s">
        <v>207</v>
      </c>
      <c r="C37" s="62" t="s">
        <v>333</v>
      </c>
      <c r="D37" s="184">
        <v>850000</v>
      </c>
      <c r="E37" s="40">
        <f t="shared" si="2"/>
        <v>270000</v>
      </c>
      <c r="F37" s="153">
        <v>100000</v>
      </c>
      <c r="G37" s="143">
        <v>85000</v>
      </c>
      <c r="H37" s="176">
        <v>85000</v>
      </c>
      <c r="I37" s="92">
        <f t="shared" si="0"/>
        <v>270000</v>
      </c>
      <c r="J37" s="86"/>
      <c r="K37" s="86"/>
      <c r="L37" s="86"/>
      <c r="M37" s="86"/>
      <c r="N37" s="86"/>
      <c r="O37" s="86"/>
      <c r="P37" s="86"/>
      <c r="Q37" s="86"/>
      <c r="R37" s="152">
        <f t="shared" si="4"/>
        <v>0</v>
      </c>
      <c r="S37" s="146"/>
      <c r="T37" s="172"/>
      <c r="U37" s="39">
        <f t="shared" si="1"/>
        <v>0</v>
      </c>
      <c r="V37" s="63" t="s">
        <v>62</v>
      </c>
      <c r="W37" s="65">
        <v>4141002</v>
      </c>
      <c r="X37" s="56" t="s">
        <v>66</v>
      </c>
      <c r="Y37" s="51">
        <v>2014</v>
      </c>
      <c r="Z37" s="49" t="s">
        <v>42</v>
      </c>
    </row>
    <row r="38" spans="1:26" s="2" customFormat="1" ht="78.75" customHeight="1" x14ac:dyDescent="0.2">
      <c r="A38" s="60" t="s">
        <v>147</v>
      </c>
      <c r="B38" s="61" t="s">
        <v>209</v>
      </c>
      <c r="C38" s="62" t="s">
        <v>208</v>
      </c>
      <c r="D38" s="184">
        <v>170000</v>
      </c>
      <c r="E38" s="40">
        <f t="shared" si="2"/>
        <v>59000</v>
      </c>
      <c r="F38" s="153">
        <v>25000</v>
      </c>
      <c r="G38" s="143">
        <v>17000</v>
      </c>
      <c r="H38" s="176">
        <v>17000</v>
      </c>
      <c r="I38" s="92">
        <f t="shared" si="0"/>
        <v>59000</v>
      </c>
      <c r="J38" s="86"/>
      <c r="K38" s="86"/>
      <c r="L38" s="86"/>
      <c r="M38" s="86"/>
      <c r="N38" s="86"/>
      <c r="O38" s="86"/>
      <c r="P38" s="86"/>
      <c r="Q38" s="86"/>
      <c r="R38" s="152">
        <f t="shared" si="4"/>
        <v>0</v>
      </c>
      <c r="S38" s="146"/>
      <c r="T38" s="172"/>
      <c r="U38" s="39">
        <f t="shared" si="1"/>
        <v>0</v>
      </c>
      <c r="V38" s="63" t="s">
        <v>62</v>
      </c>
      <c r="W38" s="73">
        <v>4141008</v>
      </c>
      <c r="X38" s="56" t="s">
        <v>66</v>
      </c>
      <c r="Y38" s="51">
        <v>2014</v>
      </c>
      <c r="Z38" s="49" t="s">
        <v>42</v>
      </c>
    </row>
    <row r="39" spans="1:26" s="75" customFormat="1" ht="63" customHeight="1" x14ac:dyDescent="0.2">
      <c r="A39" s="53" t="s">
        <v>147</v>
      </c>
      <c r="B39" s="54" t="s">
        <v>412</v>
      </c>
      <c r="C39" s="59" t="s">
        <v>210</v>
      </c>
      <c r="D39" s="184">
        <v>850000</v>
      </c>
      <c r="E39" s="40">
        <f t="shared" ref="E39:E71" si="5">SUM(I39+U39)</f>
        <v>300000</v>
      </c>
      <c r="F39" s="152">
        <v>100000</v>
      </c>
      <c r="G39" s="142">
        <v>100000</v>
      </c>
      <c r="H39" s="165">
        <v>100000</v>
      </c>
      <c r="I39" s="92">
        <f t="shared" ref="I39:I71" si="6">SUM(F39:H39)</f>
        <v>300000</v>
      </c>
      <c r="J39" s="85"/>
      <c r="K39" s="85"/>
      <c r="L39" s="85"/>
      <c r="M39" s="85"/>
      <c r="N39" s="85"/>
      <c r="O39" s="85"/>
      <c r="P39" s="85"/>
      <c r="Q39" s="85"/>
      <c r="R39" s="152">
        <f t="shared" si="4"/>
        <v>0</v>
      </c>
      <c r="S39" s="146"/>
      <c r="T39" s="172"/>
      <c r="U39" s="39">
        <f t="shared" ref="U39:U71" si="7">SUM(R39:T39)</f>
        <v>0</v>
      </c>
      <c r="V39" s="56" t="s">
        <v>62</v>
      </c>
      <c r="W39" s="73">
        <v>4141007</v>
      </c>
      <c r="X39" s="56" t="s">
        <v>66</v>
      </c>
      <c r="Y39" s="58">
        <v>2014</v>
      </c>
      <c r="Z39" s="57" t="s">
        <v>42</v>
      </c>
    </row>
    <row r="40" spans="1:26" s="75" customFormat="1" ht="69.75" customHeight="1" x14ac:dyDescent="0.2">
      <c r="A40" s="53" t="s">
        <v>147</v>
      </c>
      <c r="B40" s="54" t="s">
        <v>401</v>
      </c>
      <c r="C40" s="59" t="s">
        <v>334</v>
      </c>
      <c r="D40" s="184">
        <v>200000</v>
      </c>
      <c r="E40" s="40">
        <f t="shared" si="5"/>
        <v>120000</v>
      </c>
      <c r="F40" s="152">
        <v>50000</v>
      </c>
      <c r="G40" s="142">
        <v>20000</v>
      </c>
      <c r="H40" s="165">
        <v>20000</v>
      </c>
      <c r="I40" s="92">
        <f t="shared" si="6"/>
        <v>90000</v>
      </c>
      <c r="J40" s="85"/>
      <c r="K40" s="85"/>
      <c r="L40" s="85"/>
      <c r="M40" s="85"/>
      <c r="N40" s="85"/>
      <c r="O40" s="85"/>
      <c r="P40" s="168">
        <v>30000</v>
      </c>
      <c r="Q40" s="85"/>
      <c r="R40" s="152">
        <f t="shared" si="4"/>
        <v>30000</v>
      </c>
      <c r="S40" s="146"/>
      <c r="T40" s="172"/>
      <c r="U40" s="39">
        <f t="shared" si="7"/>
        <v>30000</v>
      </c>
      <c r="V40" s="138" t="s">
        <v>62</v>
      </c>
      <c r="W40" s="52" t="s">
        <v>402</v>
      </c>
      <c r="X40" s="138" t="s">
        <v>62</v>
      </c>
      <c r="Y40" s="58">
        <v>2017</v>
      </c>
      <c r="Z40" s="57" t="s">
        <v>42</v>
      </c>
    </row>
    <row r="41" spans="1:26" ht="141.75" customHeight="1" x14ac:dyDescent="0.2">
      <c r="A41" s="53" t="s">
        <v>147</v>
      </c>
      <c r="B41" s="54" t="s">
        <v>377</v>
      </c>
      <c r="C41" s="59" t="s">
        <v>68</v>
      </c>
      <c r="D41" s="184">
        <v>150000</v>
      </c>
      <c r="E41" s="40">
        <f t="shared" si="5"/>
        <v>69000</v>
      </c>
      <c r="F41" s="152">
        <v>5000</v>
      </c>
      <c r="G41" s="142">
        <v>8000</v>
      </c>
      <c r="H41" s="165">
        <v>8000</v>
      </c>
      <c r="I41" s="92">
        <f t="shared" si="6"/>
        <v>21000</v>
      </c>
      <c r="J41" s="85"/>
      <c r="K41" s="85"/>
      <c r="L41" s="85"/>
      <c r="M41" s="85"/>
      <c r="N41" s="85"/>
      <c r="O41" s="85"/>
      <c r="P41" s="85">
        <v>16000</v>
      </c>
      <c r="Q41" s="85"/>
      <c r="R41" s="152">
        <f t="shared" si="4"/>
        <v>16000</v>
      </c>
      <c r="S41" s="142">
        <v>16000</v>
      </c>
      <c r="T41" s="165">
        <v>16000</v>
      </c>
      <c r="U41" s="39">
        <f t="shared" si="7"/>
        <v>48000</v>
      </c>
      <c r="V41" s="56" t="s">
        <v>67</v>
      </c>
      <c r="W41" s="52" t="s">
        <v>60</v>
      </c>
      <c r="X41" s="56" t="s">
        <v>66</v>
      </c>
      <c r="Y41" s="58" t="s">
        <v>130</v>
      </c>
      <c r="Z41" s="57" t="s">
        <v>42</v>
      </c>
    </row>
    <row r="42" spans="1:26" ht="57" customHeight="1" x14ac:dyDescent="0.2">
      <c r="A42" s="53" t="s">
        <v>147</v>
      </c>
      <c r="B42" s="54" t="s">
        <v>367</v>
      </c>
      <c r="C42" s="59" t="s">
        <v>211</v>
      </c>
      <c r="D42" s="184">
        <v>200000</v>
      </c>
      <c r="E42" s="40">
        <f t="shared" si="5"/>
        <v>230000</v>
      </c>
      <c r="F42" s="152">
        <v>30000</v>
      </c>
      <c r="G42" s="142">
        <v>30000</v>
      </c>
      <c r="H42" s="172"/>
      <c r="I42" s="92">
        <f t="shared" si="6"/>
        <v>60000</v>
      </c>
      <c r="J42" s="85"/>
      <c r="K42" s="85"/>
      <c r="L42" s="85"/>
      <c r="M42" s="85"/>
      <c r="N42" s="85"/>
      <c r="O42" s="85"/>
      <c r="P42" s="85">
        <v>85000</v>
      </c>
      <c r="Q42" s="85"/>
      <c r="R42" s="152">
        <f t="shared" si="4"/>
        <v>85000</v>
      </c>
      <c r="S42" s="142">
        <v>85000</v>
      </c>
      <c r="T42" s="165"/>
      <c r="U42" s="39">
        <f t="shared" si="7"/>
        <v>170000</v>
      </c>
      <c r="V42" s="56" t="s">
        <v>67</v>
      </c>
      <c r="W42" s="52" t="s">
        <v>60</v>
      </c>
      <c r="X42" s="56" t="s">
        <v>66</v>
      </c>
      <c r="Y42" s="58" t="s">
        <v>130</v>
      </c>
      <c r="Z42" s="57" t="s">
        <v>42</v>
      </c>
    </row>
    <row r="43" spans="1:26" s="2" customFormat="1" ht="63" customHeight="1" x14ac:dyDescent="0.2">
      <c r="A43" s="53" t="s">
        <v>147</v>
      </c>
      <c r="B43" s="61" t="s">
        <v>213</v>
      </c>
      <c r="C43" s="62" t="s">
        <v>212</v>
      </c>
      <c r="D43" s="184">
        <v>85000</v>
      </c>
      <c r="E43" s="40">
        <f t="shared" si="5"/>
        <v>27000</v>
      </c>
      <c r="F43" s="153">
        <v>9000</v>
      </c>
      <c r="G43" s="143">
        <v>9000</v>
      </c>
      <c r="H43" s="176">
        <v>9000</v>
      </c>
      <c r="I43" s="92">
        <f t="shared" si="6"/>
        <v>27000</v>
      </c>
      <c r="J43" s="86"/>
      <c r="K43" s="86"/>
      <c r="L43" s="86"/>
      <c r="M43" s="86"/>
      <c r="N43" s="86"/>
      <c r="O43" s="86"/>
      <c r="P43" s="86"/>
      <c r="Q43" s="86"/>
      <c r="R43" s="152">
        <f t="shared" si="4"/>
        <v>0</v>
      </c>
      <c r="S43" s="146"/>
      <c r="T43" s="172"/>
      <c r="U43" s="39">
        <f t="shared" si="7"/>
        <v>0</v>
      </c>
      <c r="V43" s="63" t="s">
        <v>62</v>
      </c>
      <c r="W43" s="73">
        <v>4141003</v>
      </c>
      <c r="X43" s="56" t="s">
        <v>66</v>
      </c>
      <c r="Y43" s="51">
        <v>2014</v>
      </c>
      <c r="Z43" s="49" t="s">
        <v>42</v>
      </c>
    </row>
    <row r="44" spans="1:26" s="2" customFormat="1" ht="55.5" customHeight="1" x14ac:dyDescent="0.2">
      <c r="A44" s="53" t="s">
        <v>147</v>
      </c>
      <c r="B44" s="54" t="s">
        <v>214</v>
      </c>
      <c r="C44" s="59" t="s">
        <v>215</v>
      </c>
      <c r="D44" s="184">
        <v>1000000</v>
      </c>
      <c r="E44" s="40">
        <f t="shared" si="5"/>
        <v>360000</v>
      </c>
      <c r="F44" s="153">
        <v>120000</v>
      </c>
      <c r="G44" s="143">
        <v>120000</v>
      </c>
      <c r="H44" s="176">
        <v>120000</v>
      </c>
      <c r="I44" s="92">
        <f t="shared" si="6"/>
        <v>360000</v>
      </c>
      <c r="J44" s="85"/>
      <c r="K44" s="85"/>
      <c r="L44" s="85"/>
      <c r="M44" s="85"/>
      <c r="N44" s="85"/>
      <c r="O44" s="85"/>
      <c r="P44" s="85"/>
      <c r="Q44" s="85"/>
      <c r="R44" s="152">
        <f t="shared" si="4"/>
        <v>0</v>
      </c>
      <c r="S44" s="146"/>
      <c r="T44" s="172"/>
      <c r="U44" s="39">
        <f t="shared" si="7"/>
        <v>0</v>
      </c>
      <c r="V44" s="56" t="s">
        <v>62</v>
      </c>
      <c r="W44" s="73">
        <v>4141005</v>
      </c>
      <c r="X44" s="56" t="s">
        <v>66</v>
      </c>
      <c r="Y44" s="58">
        <v>2015</v>
      </c>
      <c r="Z44" s="57" t="s">
        <v>42</v>
      </c>
    </row>
    <row r="45" spans="1:26" s="75" customFormat="1" ht="79.5" customHeight="1" x14ac:dyDescent="0.2">
      <c r="A45" s="53" t="s">
        <v>147</v>
      </c>
      <c r="B45" s="54" t="s">
        <v>216</v>
      </c>
      <c r="C45" s="59" t="s">
        <v>315</v>
      </c>
      <c r="D45" s="184">
        <v>250000</v>
      </c>
      <c r="E45" s="40">
        <f t="shared" si="5"/>
        <v>96000</v>
      </c>
      <c r="F45" s="152">
        <v>35000</v>
      </c>
      <c r="G45" s="142">
        <v>35000</v>
      </c>
      <c r="H45" s="165">
        <v>26000</v>
      </c>
      <c r="I45" s="92">
        <f t="shared" si="6"/>
        <v>96000</v>
      </c>
      <c r="J45" s="85"/>
      <c r="K45" s="85"/>
      <c r="L45" s="85"/>
      <c r="M45" s="85"/>
      <c r="N45" s="85"/>
      <c r="O45" s="85"/>
      <c r="P45" s="85"/>
      <c r="Q45" s="85"/>
      <c r="R45" s="152">
        <f t="shared" si="4"/>
        <v>0</v>
      </c>
      <c r="S45" s="146"/>
      <c r="T45" s="172"/>
      <c r="U45" s="39">
        <f t="shared" si="7"/>
        <v>0</v>
      </c>
      <c r="V45" s="56" t="s">
        <v>69</v>
      </c>
      <c r="W45" s="67">
        <v>72100</v>
      </c>
      <c r="X45" s="56" t="s">
        <v>59</v>
      </c>
      <c r="Y45" s="58">
        <v>2015</v>
      </c>
      <c r="Z45" s="57" t="s">
        <v>42</v>
      </c>
    </row>
    <row r="46" spans="1:26" s="75" customFormat="1" ht="63.75" x14ac:dyDescent="0.2">
      <c r="A46" s="53" t="s">
        <v>147</v>
      </c>
      <c r="B46" s="54" t="s">
        <v>217</v>
      </c>
      <c r="C46" s="134" t="s">
        <v>218</v>
      </c>
      <c r="D46" s="184">
        <v>10000</v>
      </c>
      <c r="E46" s="40">
        <f t="shared" si="5"/>
        <v>3000</v>
      </c>
      <c r="F46" s="152"/>
      <c r="G46" s="142"/>
      <c r="H46" s="165"/>
      <c r="I46" s="92">
        <f t="shared" si="6"/>
        <v>0</v>
      </c>
      <c r="J46" s="85"/>
      <c r="K46" s="85"/>
      <c r="L46" s="85"/>
      <c r="M46" s="85">
        <v>1000</v>
      </c>
      <c r="N46" s="85"/>
      <c r="O46" s="85"/>
      <c r="P46" s="85"/>
      <c r="Q46" s="85"/>
      <c r="R46" s="152">
        <f t="shared" si="4"/>
        <v>1000</v>
      </c>
      <c r="S46" s="142">
        <v>1000</v>
      </c>
      <c r="T46" s="165">
        <v>1000</v>
      </c>
      <c r="U46" s="39">
        <f t="shared" si="7"/>
        <v>3000</v>
      </c>
      <c r="V46" s="56" t="s">
        <v>67</v>
      </c>
      <c r="W46" s="52" t="s">
        <v>305</v>
      </c>
      <c r="X46" s="56" t="s">
        <v>66</v>
      </c>
      <c r="Y46" s="58" t="s">
        <v>158</v>
      </c>
      <c r="Z46" s="57" t="s">
        <v>42</v>
      </c>
    </row>
    <row r="47" spans="1:26" ht="72" customHeight="1" x14ac:dyDescent="0.2">
      <c r="A47" s="53" t="s">
        <v>147</v>
      </c>
      <c r="B47" s="121" t="s">
        <v>436</v>
      </c>
      <c r="C47" s="122" t="s">
        <v>220</v>
      </c>
      <c r="D47" s="185">
        <v>100000</v>
      </c>
      <c r="E47" s="40">
        <f t="shared" si="5"/>
        <v>40000</v>
      </c>
      <c r="F47" s="154"/>
      <c r="G47" s="144"/>
      <c r="H47" s="175"/>
      <c r="I47" s="92">
        <f t="shared" si="6"/>
        <v>0</v>
      </c>
      <c r="J47" s="85"/>
      <c r="K47" s="112"/>
      <c r="L47" s="85"/>
      <c r="M47" s="85"/>
      <c r="N47" s="85"/>
      <c r="O47" s="85"/>
      <c r="P47" s="85">
        <v>5000</v>
      </c>
      <c r="Q47" s="85">
        <v>5000</v>
      </c>
      <c r="R47" s="152">
        <f t="shared" si="4"/>
        <v>10000</v>
      </c>
      <c r="S47" s="142">
        <v>15000</v>
      </c>
      <c r="T47" s="165">
        <v>15000</v>
      </c>
      <c r="U47" s="39">
        <f t="shared" si="7"/>
        <v>40000</v>
      </c>
      <c r="V47" s="56" t="s">
        <v>378</v>
      </c>
      <c r="W47" s="52" t="s">
        <v>379</v>
      </c>
      <c r="X47" s="56" t="s">
        <v>379</v>
      </c>
      <c r="Y47" s="58" t="s">
        <v>395</v>
      </c>
      <c r="Z47" s="57" t="s">
        <v>42</v>
      </c>
    </row>
    <row r="48" spans="1:26" ht="60.75" customHeight="1" x14ac:dyDescent="0.2">
      <c r="A48" s="53" t="s">
        <v>147</v>
      </c>
      <c r="B48" s="54" t="s">
        <v>380</v>
      </c>
      <c r="C48" s="59" t="s">
        <v>219</v>
      </c>
      <c r="D48" s="184">
        <v>300000</v>
      </c>
      <c r="E48" s="40">
        <f t="shared" si="5"/>
        <v>112000</v>
      </c>
      <c r="F48" s="152">
        <v>5000</v>
      </c>
      <c r="G48" s="142">
        <v>10000</v>
      </c>
      <c r="H48" s="165">
        <v>10000</v>
      </c>
      <c r="I48" s="92">
        <f t="shared" si="6"/>
        <v>25000</v>
      </c>
      <c r="J48" s="85"/>
      <c r="K48" s="85"/>
      <c r="L48" s="85"/>
      <c r="M48" s="85"/>
      <c r="N48" s="85"/>
      <c r="O48" s="85"/>
      <c r="P48" s="85"/>
      <c r="Q48" s="85">
        <v>27000</v>
      </c>
      <c r="R48" s="152">
        <f t="shared" si="4"/>
        <v>27000</v>
      </c>
      <c r="S48" s="142">
        <v>30000</v>
      </c>
      <c r="T48" s="165">
        <v>30000</v>
      </c>
      <c r="U48" s="39">
        <f t="shared" si="7"/>
        <v>87000</v>
      </c>
      <c r="V48" s="56" t="s">
        <v>71</v>
      </c>
      <c r="W48" s="52" t="s">
        <v>60</v>
      </c>
      <c r="X48" s="56" t="s">
        <v>66</v>
      </c>
      <c r="Y48" s="58" t="s">
        <v>130</v>
      </c>
      <c r="Z48" s="57" t="s">
        <v>42</v>
      </c>
    </row>
    <row r="49" spans="1:26" ht="64.5" customHeight="1" x14ac:dyDescent="0.2">
      <c r="A49" s="53" t="s">
        <v>147</v>
      </c>
      <c r="B49" s="54" t="s">
        <v>373</v>
      </c>
      <c r="C49" s="59" t="s">
        <v>221</v>
      </c>
      <c r="D49" s="184">
        <v>700000</v>
      </c>
      <c r="E49" s="40">
        <f t="shared" si="5"/>
        <v>240000</v>
      </c>
      <c r="F49" s="152">
        <v>20000</v>
      </c>
      <c r="G49" s="142">
        <v>20000</v>
      </c>
      <c r="H49" s="165">
        <v>20000</v>
      </c>
      <c r="I49" s="92">
        <f t="shared" si="6"/>
        <v>60000</v>
      </c>
      <c r="J49" s="85"/>
      <c r="K49" s="85"/>
      <c r="L49" s="85"/>
      <c r="M49" s="85"/>
      <c r="N49" s="85">
        <v>30000</v>
      </c>
      <c r="O49" s="85"/>
      <c r="P49" s="85">
        <v>30000</v>
      </c>
      <c r="Q49" s="85"/>
      <c r="R49" s="152">
        <f t="shared" si="4"/>
        <v>60000</v>
      </c>
      <c r="S49" s="142">
        <v>60000</v>
      </c>
      <c r="T49" s="165">
        <v>60000</v>
      </c>
      <c r="U49" s="39">
        <f t="shared" si="7"/>
        <v>180000</v>
      </c>
      <c r="V49" s="56" t="s">
        <v>70</v>
      </c>
      <c r="W49" s="52" t="s">
        <v>306</v>
      </c>
      <c r="X49" s="56" t="s">
        <v>66</v>
      </c>
      <c r="Y49" s="58" t="s">
        <v>410</v>
      </c>
      <c r="Z49" s="57" t="s">
        <v>42</v>
      </c>
    </row>
    <row r="50" spans="1:26" ht="75" customHeight="1" x14ac:dyDescent="0.2">
      <c r="A50" s="53" t="s">
        <v>147</v>
      </c>
      <c r="B50" s="54" t="s">
        <v>372</v>
      </c>
      <c r="C50" s="59" t="s">
        <v>221</v>
      </c>
      <c r="D50" s="184">
        <v>700000</v>
      </c>
      <c r="E50" s="40">
        <f t="shared" si="5"/>
        <v>230000</v>
      </c>
      <c r="F50" s="152">
        <v>10000</v>
      </c>
      <c r="G50" s="142">
        <v>10000</v>
      </c>
      <c r="H50" s="165">
        <v>20000</v>
      </c>
      <c r="I50" s="92">
        <f t="shared" si="6"/>
        <v>40000</v>
      </c>
      <c r="J50" s="85"/>
      <c r="K50" s="85"/>
      <c r="L50" s="85"/>
      <c r="M50" s="85"/>
      <c r="N50" s="85">
        <v>30000</v>
      </c>
      <c r="O50" s="120"/>
      <c r="P50" s="85">
        <v>30000</v>
      </c>
      <c r="Q50" s="85"/>
      <c r="R50" s="152">
        <f t="shared" si="4"/>
        <v>60000</v>
      </c>
      <c r="S50" s="142">
        <v>60000</v>
      </c>
      <c r="T50" s="165">
        <v>70000</v>
      </c>
      <c r="U50" s="39">
        <f t="shared" si="7"/>
        <v>190000</v>
      </c>
      <c r="V50" s="56" t="s">
        <v>70</v>
      </c>
      <c r="W50" s="52" t="s">
        <v>60</v>
      </c>
      <c r="X50" s="56" t="s">
        <v>66</v>
      </c>
      <c r="Y50" s="58" t="s">
        <v>407</v>
      </c>
      <c r="Z50" s="57" t="s">
        <v>42</v>
      </c>
    </row>
    <row r="51" spans="1:26" s="75" customFormat="1" ht="60" x14ac:dyDescent="0.2">
      <c r="A51" s="53" t="s">
        <v>147</v>
      </c>
      <c r="B51" s="54" t="s">
        <v>464</v>
      </c>
      <c r="C51" s="59" t="s">
        <v>221</v>
      </c>
      <c r="D51" s="184">
        <v>700000</v>
      </c>
      <c r="E51" s="40">
        <f t="shared" si="5"/>
        <v>240000</v>
      </c>
      <c r="F51" s="152">
        <v>20000</v>
      </c>
      <c r="G51" s="142">
        <v>20000</v>
      </c>
      <c r="H51" s="165">
        <v>20000</v>
      </c>
      <c r="I51" s="92">
        <f t="shared" si="6"/>
        <v>60000</v>
      </c>
      <c r="J51" s="85"/>
      <c r="K51" s="85"/>
      <c r="L51" s="85"/>
      <c r="M51" s="85"/>
      <c r="N51" s="85">
        <v>30000</v>
      </c>
      <c r="O51" s="85"/>
      <c r="P51" s="85">
        <v>30000</v>
      </c>
      <c r="Q51" s="85"/>
      <c r="R51" s="152">
        <f t="shared" si="4"/>
        <v>60000</v>
      </c>
      <c r="S51" s="142">
        <v>60000</v>
      </c>
      <c r="T51" s="165">
        <v>60000</v>
      </c>
      <c r="U51" s="39">
        <f t="shared" si="7"/>
        <v>180000</v>
      </c>
      <c r="V51" s="56" t="s">
        <v>70</v>
      </c>
      <c r="W51" s="52" t="s">
        <v>60</v>
      </c>
      <c r="X51" s="56" t="s">
        <v>66</v>
      </c>
      <c r="Y51" s="58" t="s">
        <v>394</v>
      </c>
      <c r="Z51" s="57" t="s">
        <v>42</v>
      </c>
    </row>
    <row r="52" spans="1:26" ht="69.75" customHeight="1" x14ac:dyDescent="0.2">
      <c r="A52" s="53" t="s">
        <v>147</v>
      </c>
      <c r="B52" s="54" t="s">
        <v>371</v>
      </c>
      <c r="C52" s="59" t="s">
        <v>221</v>
      </c>
      <c r="D52" s="184">
        <v>700000</v>
      </c>
      <c r="E52" s="40">
        <f t="shared" si="5"/>
        <v>240000</v>
      </c>
      <c r="F52" s="152">
        <v>20000</v>
      </c>
      <c r="G52" s="142">
        <v>20000</v>
      </c>
      <c r="H52" s="165">
        <v>20000</v>
      </c>
      <c r="I52" s="92">
        <f t="shared" si="6"/>
        <v>60000</v>
      </c>
      <c r="J52" s="85"/>
      <c r="K52" s="85"/>
      <c r="L52" s="85"/>
      <c r="M52" s="85"/>
      <c r="N52" s="85">
        <v>30000</v>
      </c>
      <c r="O52" s="85"/>
      <c r="P52" s="85">
        <v>30000</v>
      </c>
      <c r="Q52" s="85"/>
      <c r="R52" s="152">
        <f t="shared" si="4"/>
        <v>60000</v>
      </c>
      <c r="S52" s="142">
        <v>60000</v>
      </c>
      <c r="T52" s="165">
        <v>60000</v>
      </c>
      <c r="U52" s="39">
        <f t="shared" si="7"/>
        <v>180000</v>
      </c>
      <c r="V52" s="56" t="s">
        <v>70</v>
      </c>
      <c r="W52" s="52" t="s">
        <v>60</v>
      </c>
      <c r="X52" s="56" t="s">
        <v>66</v>
      </c>
      <c r="Y52" s="58" t="s">
        <v>141</v>
      </c>
      <c r="Z52" s="57" t="s">
        <v>42</v>
      </c>
    </row>
    <row r="53" spans="1:26" ht="63" customHeight="1" x14ac:dyDescent="0.2">
      <c r="A53" s="53" t="s">
        <v>147</v>
      </c>
      <c r="B53" s="54" t="s">
        <v>370</v>
      </c>
      <c r="C53" s="59" t="s">
        <v>221</v>
      </c>
      <c r="D53" s="184">
        <v>700000</v>
      </c>
      <c r="E53" s="40">
        <f t="shared" si="5"/>
        <v>240000</v>
      </c>
      <c r="F53" s="152">
        <v>20000</v>
      </c>
      <c r="G53" s="142">
        <v>20000</v>
      </c>
      <c r="H53" s="165">
        <v>20000</v>
      </c>
      <c r="I53" s="92">
        <f t="shared" si="6"/>
        <v>60000</v>
      </c>
      <c r="J53" s="85"/>
      <c r="K53" s="85"/>
      <c r="L53" s="85"/>
      <c r="M53" s="85"/>
      <c r="N53" s="85">
        <v>30000</v>
      </c>
      <c r="O53" s="85"/>
      <c r="P53" s="85">
        <v>30000</v>
      </c>
      <c r="Q53" s="85"/>
      <c r="R53" s="152">
        <f t="shared" si="4"/>
        <v>60000</v>
      </c>
      <c r="S53" s="142">
        <v>60000</v>
      </c>
      <c r="T53" s="165">
        <v>60000</v>
      </c>
      <c r="U53" s="39">
        <f t="shared" si="7"/>
        <v>180000</v>
      </c>
      <c r="V53" s="56" t="s">
        <v>70</v>
      </c>
      <c r="W53" s="52" t="s">
        <v>60</v>
      </c>
      <c r="X53" s="56" t="s">
        <v>66</v>
      </c>
      <c r="Y53" s="58" t="s">
        <v>141</v>
      </c>
      <c r="Z53" s="57" t="s">
        <v>42</v>
      </c>
    </row>
    <row r="54" spans="1:26" ht="63" customHeight="1" x14ac:dyDescent="0.2">
      <c r="A54" s="53" t="s">
        <v>152</v>
      </c>
      <c r="B54" s="54" t="s">
        <v>435</v>
      </c>
      <c r="C54" s="59" t="s">
        <v>222</v>
      </c>
      <c r="D54" s="184">
        <v>16000000</v>
      </c>
      <c r="E54" s="40">
        <f t="shared" si="5"/>
        <v>8000000</v>
      </c>
      <c r="F54" s="155"/>
      <c r="G54" s="145"/>
      <c r="H54" s="182"/>
      <c r="I54" s="92">
        <f t="shared" si="6"/>
        <v>0</v>
      </c>
      <c r="J54" s="113"/>
      <c r="K54" s="113"/>
      <c r="L54" s="85"/>
      <c r="M54" s="85"/>
      <c r="N54" s="85">
        <v>0</v>
      </c>
      <c r="O54" s="85"/>
      <c r="P54" s="85"/>
      <c r="Q54" s="85"/>
      <c r="R54" s="152">
        <f t="shared" si="4"/>
        <v>0</v>
      </c>
      <c r="S54" s="142">
        <v>8000000</v>
      </c>
      <c r="T54" s="165"/>
      <c r="U54" s="39">
        <f t="shared" si="7"/>
        <v>8000000</v>
      </c>
      <c r="V54" s="56" t="s">
        <v>223</v>
      </c>
      <c r="W54" s="52" t="s">
        <v>308</v>
      </c>
      <c r="X54" s="56" t="s">
        <v>66</v>
      </c>
      <c r="Y54" s="58" t="s">
        <v>130</v>
      </c>
      <c r="Z54" s="57" t="s">
        <v>42</v>
      </c>
    </row>
    <row r="55" spans="1:26" ht="93.75" customHeight="1" x14ac:dyDescent="0.2">
      <c r="A55" s="53" t="s">
        <v>152</v>
      </c>
      <c r="B55" s="54" t="s">
        <v>433</v>
      </c>
      <c r="C55" s="59" t="s">
        <v>224</v>
      </c>
      <c r="D55" s="184">
        <v>300000</v>
      </c>
      <c r="E55" s="40">
        <f t="shared" si="5"/>
        <v>180000</v>
      </c>
      <c r="F55" s="155">
        <v>30000</v>
      </c>
      <c r="G55" s="145">
        <v>30000</v>
      </c>
      <c r="H55" s="182">
        <v>30000</v>
      </c>
      <c r="I55" s="92">
        <f t="shared" si="6"/>
        <v>90000</v>
      </c>
      <c r="J55" s="113"/>
      <c r="K55" s="113"/>
      <c r="L55" s="85"/>
      <c r="M55" s="85"/>
      <c r="N55" s="85">
        <v>30000</v>
      </c>
      <c r="O55" s="85"/>
      <c r="P55" s="85"/>
      <c r="Q55" s="85"/>
      <c r="R55" s="152">
        <f t="shared" si="4"/>
        <v>30000</v>
      </c>
      <c r="S55" s="142">
        <v>30000</v>
      </c>
      <c r="T55" s="165">
        <v>30000</v>
      </c>
      <c r="U55" s="39">
        <f t="shared" si="7"/>
        <v>90000</v>
      </c>
      <c r="V55" s="56" t="s">
        <v>66</v>
      </c>
      <c r="W55" s="52" t="s">
        <v>60</v>
      </c>
      <c r="X55" s="56" t="s">
        <v>66</v>
      </c>
      <c r="Y55" s="58" t="s">
        <v>394</v>
      </c>
      <c r="Z55" s="57" t="s">
        <v>42</v>
      </c>
    </row>
    <row r="56" spans="1:26" ht="132" customHeight="1" x14ac:dyDescent="0.2">
      <c r="A56" s="53" t="s">
        <v>152</v>
      </c>
      <c r="B56" s="54" t="s">
        <v>434</v>
      </c>
      <c r="C56" s="59" t="s">
        <v>225</v>
      </c>
      <c r="D56" s="186">
        <v>3000000</v>
      </c>
      <c r="E56" s="40">
        <f t="shared" si="5"/>
        <v>1700000</v>
      </c>
      <c r="F56" s="155"/>
      <c r="G56" s="145">
        <v>100000</v>
      </c>
      <c r="H56" s="182">
        <v>100000</v>
      </c>
      <c r="I56" s="92">
        <f t="shared" si="6"/>
        <v>200000</v>
      </c>
      <c r="J56" s="85"/>
      <c r="K56" s="85"/>
      <c r="L56" s="85"/>
      <c r="M56" s="85"/>
      <c r="N56" s="85"/>
      <c r="O56" s="85"/>
      <c r="P56" s="85"/>
      <c r="Q56" s="85"/>
      <c r="R56" s="152">
        <f t="shared" si="4"/>
        <v>0</v>
      </c>
      <c r="S56" s="142">
        <v>500000</v>
      </c>
      <c r="T56" s="165">
        <v>1000000</v>
      </c>
      <c r="U56" s="39">
        <f t="shared" si="7"/>
        <v>1500000</v>
      </c>
      <c r="V56" s="56" t="s">
        <v>72</v>
      </c>
      <c r="W56" s="52" t="s">
        <v>60</v>
      </c>
      <c r="X56" s="56" t="s">
        <v>134</v>
      </c>
      <c r="Y56" s="58" t="s">
        <v>347</v>
      </c>
      <c r="Z56" s="57" t="s">
        <v>42</v>
      </c>
    </row>
    <row r="57" spans="1:26" ht="87.75" customHeight="1" x14ac:dyDescent="0.2">
      <c r="A57" s="53" t="s">
        <v>152</v>
      </c>
      <c r="B57" s="54" t="s">
        <v>368</v>
      </c>
      <c r="C57" s="59" t="s">
        <v>226</v>
      </c>
      <c r="D57" s="184">
        <v>250000</v>
      </c>
      <c r="E57" s="40">
        <f t="shared" si="5"/>
        <v>250000</v>
      </c>
      <c r="F57" s="152">
        <v>10000</v>
      </c>
      <c r="G57" s="142">
        <v>20000</v>
      </c>
      <c r="H57" s="165">
        <v>20000</v>
      </c>
      <c r="I57" s="92">
        <f t="shared" si="6"/>
        <v>50000</v>
      </c>
      <c r="J57" s="112"/>
      <c r="K57" s="112"/>
      <c r="L57" s="85"/>
      <c r="M57" s="85"/>
      <c r="N57" s="85">
        <v>50000</v>
      </c>
      <c r="O57" s="85"/>
      <c r="P57" s="85"/>
      <c r="Q57" s="85"/>
      <c r="R57" s="152">
        <f t="shared" si="4"/>
        <v>50000</v>
      </c>
      <c r="S57" s="142">
        <v>50000</v>
      </c>
      <c r="T57" s="165">
        <v>100000</v>
      </c>
      <c r="U57" s="39">
        <f t="shared" si="7"/>
        <v>200000</v>
      </c>
      <c r="V57" s="56" t="s">
        <v>72</v>
      </c>
      <c r="W57" s="52" t="s">
        <v>60</v>
      </c>
      <c r="X57" s="56" t="s">
        <v>134</v>
      </c>
      <c r="Y57" s="58" t="s">
        <v>130</v>
      </c>
      <c r="Z57" s="57" t="s">
        <v>42</v>
      </c>
    </row>
    <row r="58" spans="1:26" s="75" customFormat="1" ht="101.25" customHeight="1" x14ac:dyDescent="0.2">
      <c r="A58" s="53" t="s">
        <v>152</v>
      </c>
      <c r="B58" s="125" t="s">
        <v>396</v>
      </c>
      <c r="C58" s="122" t="s">
        <v>73</v>
      </c>
      <c r="D58" s="185">
        <v>35000</v>
      </c>
      <c r="E58" s="40">
        <f t="shared" si="5"/>
        <v>35000</v>
      </c>
      <c r="F58" s="154">
        <v>15000</v>
      </c>
      <c r="G58" s="144"/>
      <c r="H58" s="175"/>
      <c r="I58" s="92">
        <f t="shared" si="6"/>
        <v>15000</v>
      </c>
      <c r="J58" s="85"/>
      <c r="K58" s="85"/>
      <c r="L58" s="85"/>
      <c r="M58" s="85"/>
      <c r="N58" s="85">
        <v>20000</v>
      </c>
      <c r="O58" s="85"/>
      <c r="P58" s="85"/>
      <c r="Q58" s="85"/>
      <c r="R58" s="152">
        <f t="shared" si="4"/>
        <v>20000</v>
      </c>
      <c r="S58" s="142"/>
      <c r="T58" s="165"/>
      <c r="U58" s="39">
        <f t="shared" si="7"/>
        <v>20000</v>
      </c>
      <c r="V58" s="126" t="s">
        <v>72</v>
      </c>
      <c r="W58" s="52" t="s">
        <v>60</v>
      </c>
      <c r="X58" s="56" t="s">
        <v>134</v>
      </c>
      <c r="Y58" s="58" t="s">
        <v>130</v>
      </c>
      <c r="Z58" s="57" t="s">
        <v>42</v>
      </c>
    </row>
    <row r="59" spans="1:26" s="75" customFormat="1" ht="76.5" x14ac:dyDescent="0.2">
      <c r="A59" s="53" t="s">
        <v>152</v>
      </c>
      <c r="B59" s="54" t="s">
        <v>397</v>
      </c>
      <c r="C59" s="59" t="s">
        <v>227</v>
      </c>
      <c r="D59" s="184">
        <v>35000</v>
      </c>
      <c r="E59" s="40">
        <f t="shared" si="5"/>
        <v>35000</v>
      </c>
      <c r="F59" s="152">
        <v>15000</v>
      </c>
      <c r="G59" s="142"/>
      <c r="H59" s="165"/>
      <c r="I59" s="92">
        <f t="shared" si="6"/>
        <v>15000</v>
      </c>
      <c r="J59" s="85"/>
      <c r="K59" s="85"/>
      <c r="L59" s="85"/>
      <c r="M59" s="85"/>
      <c r="N59" s="85">
        <v>20000</v>
      </c>
      <c r="O59" s="85"/>
      <c r="P59" s="85"/>
      <c r="Q59" s="85"/>
      <c r="R59" s="152">
        <f t="shared" si="4"/>
        <v>20000</v>
      </c>
      <c r="S59" s="142"/>
      <c r="T59" s="165"/>
      <c r="U59" s="39">
        <f t="shared" si="7"/>
        <v>20000</v>
      </c>
      <c r="V59" s="56" t="s">
        <v>72</v>
      </c>
      <c r="W59" s="52" t="s">
        <v>60</v>
      </c>
      <c r="X59" s="56" t="s">
        <v>134</v>
      </c>
      <c r="Y59" s="58" t="s">
        <v>130</v>
      </c>
      <c r="Z59" s="57" t="s">
        <v>42</v>
      </c>
    </row>
    <row r="60" spans="1:26" ht="81.75" customHeight="1" x14ac:dyDescent="0.2">
      <c r="A60" s="53" t="s">
        <v>152</v>
      </c>
      <c r="B60" s="54" t="s">
        <v>369</v>
      </c>
      <c r="C60" s="59" t="s">
        <v>74</v>
      </c>
      <c r="D60" s="184">
        <v>20000</v>
      </c>
      <c r="E60" s="40">
        <f t="shared" si="5"/>
        <v>20000</v>
      </c>
      <c r="F60" s="152">
        <v>10000</v>
      </c>
      <c r="G60" s="142"/>
      <c r="H60" s="165"/>
      <c r="I60" s="92">
        <f t="shared" si="6"/>
        <v>10000</v>
      </c>
      <c r="J60" s="85"/>
      <c r="K60" s="85"/>
      <c r="L60" s="85"/>
      <c r="M60" s="85"/>
      <c r="N60" s="85"/>
      <c r="O60" s="85"/>
      <c r="P60" s="85"/>
      <c r="Q60" s="85">
        <v>10000</v>
      </c>
      <c r="R60" s="152">
        <f t="shared" si="4"/>
        <v>10000</v>
      </c>
      <c r="S60" s="146"/>
      <c r="T60" s="172"/>
      <c r="U60" s="39">
        <f t="shared" si="7"/>
        <v>10000</v>
      </c>
      <c r="V60" s="100" t="s">
        <v>72</v>
      </c>
      <c r="W60" s="52" t="s">
        <v>60</v>
      </c>
      <c r="X60" s="56" t="s">
        <v>134</v>
      </c>
      <c r="Y60" s="58" t="s">
        <v>130</v>
      </c>
      <c r="Z60" s="57" t="s">
        <v>42</v>
      </c>
    </row>
    <row r="61" spans="1:26" s="75" customFormat="1" ht="80.25" customHeight="1" x14ac:dyDescent="0.2">
      <c r="A61" s="53" t="s">
        <v>164</v>
      </c>
      <c r="B61" s="125" t="s">
        <v>486</v>
      </c>
      <c r="C61" s="137" t="s">
        <v>228</v>
      </c>
      <c r="D61" s="185">
        <v>500000</v>
      </c>
      <c r="E61" s="40">
        <f t="shared" si="5"/>
        <v>400000</v>
      </c>
      <c r="F61" s="154">
        <v>0</v>
      </c>
      <c r="G61" s="144">
        <v>50000</v>
      </c>
      <c r="H61" s="175">
        <v>50000</v>
      </c>
      <c r="I61" s="92">
        <f t="shared" si="6"/>
        <v>100000</v>
      </c>
      <c r="J61" s="85"/>
      <c r="K61" s="85"/>
      <c r="L61" s="85"/>
      <c r="M61" s="85"/>
      <c r="N61" s="85"/>
      <c r="O61" s="85"/>
      <c r="P61" s="103">
        <v>100000</v>
      </c>
      <c r="Q61" s="103">
        <v>50000</v>
      </c>
      <c r="R61" s="152">
        <f t="shared" si="4"/>
        <v>150000</v>
      </c>
      <c r="S61" s="142">
        <v>150000</v>
      </c>
      <c r="T61" s="165"/>
      <c r="U61" s="39">
        <f t="shared" si="7"/>
        <v>300000</v>
      </c>
      <c r="V61" s="100" t="s">
        <v>145</v>
      </c>
      <c r="W61" s="52" t="s">
        <v>60</v>
      </c>
      <c r="X61" s="100" t="s">
        <v>75</v>
      </c>
      <c r="Y61" s="58" t="s">
        <v>130</v>
      </c>
      <c r="Z61" s="57" t="s">
        <v>43</v>
      </c>
    </row>
    <row r="62" spans="1:26" ht="51" x14ac:dyDescent="0.2">
      <c r="A62" s="53" t="s">
        <v>164</v>
      </c>
      <c r="B62" s="54" t="s">
        <v>432</v>
      </c>
      <c r="C62" s="59" t="s">
        <v>229</v>
      </c>
      <c r="D62" s="184">
        <v>400000</v>
      </c>
      <c r="E62" s="40">
        <f t="shared" si="5"/>
        <v>400000</v>
      </c>
      <c r="F62" s="152">
        <v>20000</v>
      </c>
      <c r="G62" s="142">
        <v>0</v>
      </c>
      <c r="H62" s="165"/>
      <c r="I62" s="92">
        <f t="shared" si="6"/>
        <v>20000</v>
      </c>
      <c r="J62" s="85"/>
      <c r="K62" s="85">
        <v>380000</v>
      </c>
      <c r="L62" s="85"/>
      <c r="M62" s="85"/>
      <c r="N62" s="85"/>
      <c r="O62" s="85"/>
      <c r="P62" s="85"/>
      <c r="Q62" s="85"/>
      <c r="R62" s="152">
        <f t="shared" si="4"/>
        <v>380000</v>
      </c>
      <c r="S62" s="142"/>
      <c r="T62" s="165"/>
      <c r="U62" s="39">
        <f t="shared" si="7"/>
        <v>380000</v>
      </c>
      <c r="V62" s="56" t="s">
        <v>77</v>
      </c>
      <c r="W62" s="67">
        <v>415200</v>
      </c>
      <c r="X62" s="56" t="s">
        <v>76</v>
      </c>
      <c r="Y62" s="58" t="s">
        <v>130</v>
      </c>
      <c r="Z62" s="57" t="s">
        <v>43</v>
      </c>
    </row>
    <row r="63" spans="1:26" s="75" customFormat="1" ht="66.75" customHeight="1" x14ac:dyDescent="0.2">
      <c r="A63" s="53" t="s">
        <v>164</v>
      </c>
      <c r="B63" s="54" t="s">
        <v>430</v>
      </c>
      <c r="C63" s="59" t="s">
        <v>230</v>
      </c>
      <c r="D63" s="184">
        <v>2000000</v>
      </c>
      <c r="E63" s="40">
        <f t="shared" si="5"/>
        <v>1600000</v>
      </c>
      <c r="F63" s="152"/>
      <c r="G63" s="142">
        <v>150000</v>
      </c>
      <c r="H63" s="165">
        <v>200000</v>
      </c>
      <c r="I63" s="92">
        <f t="shared" si="6"/>
        <v>350000</v>
      </c>
      <c r="J63" s="85"/>
      <c r="K63" s="85"/>
      <c r="L63" s="85"/>
      <c r="M63" s="85"/>
      <c r="N63" s="85"/>
      <c r="O63" s="85"/>
      <c r="P63" s="85"/>
      <c r="Q63" s="85"/>
      <c r="R63" s="152">
        <f t="shared" si="4"/>
        <v>0</v>
      </c>
      <c r="S63" s="142">
        <v>600000</v>
      </c>
      <c r="T63" s="165">
        <v>650000</v>
      </c>
      <c r="U63" s="39">
        <f t="shared" si="7"/>
        <v>1250000</v>
      </c>
      <c r="V63" s="56" t="s">
        <v>78</v>
      </c>
      <c r="W63" s="67">
        <v>415200</v>
      </c>
      <c r="X63" s="56" t="s">
        <v>76</v>
      </c>
      <c r="Y63" s="58" t="s">
        <v>347</v>
      </c>
      <c r="Z63" s="57" t="s">
        <v>43</v>
      </c>
    </row>
    <row r="64" spans="1:26" s="75" customFormat="1" ht="49.5" customHeight="1" x14ac:dyDescent="0.2">
      <c r="A64" s="53" t="s">
        <v>164</v>
      </c>
      <c r="B64" s="54" t="s">
        <v>431</v>
      </c>
      <c r="C64" s="59" t="s">
        <v>231</v>
      </c>
      <c r="D64" s="184">
        <v>2000000</v>
      </c>
      <c r="E64" s="40">
        <f t="shared" si="5"/>
        <v>1200000</v>
      </c>
      <c r="F64" s="152"/>
      <c r="G64" s="142">
        <v>150000</v>
      </c>
      <c r="H64" s="165">
        <v>150000</v>
      </c>
      <c r="I64" s="92">
        <f t="shared" si="6"/>
        <v>300000</v>
      </c>
      <c r="J64" s="85"/>
      <c r="K64" s="85"/>
      <c r="L64" s="85"/>
      <c r="M64" s="85"/>
      <c r="N64" s="85"/>
      <c r="O64" s="85"/>
      <c r="P64" s="85"/>
      <c r="Q64" s="85"/>
      <c r="R64" s="152">
        <f t="shared" si="4"/>
        <v>0</v>
      </c>
      <c r="S64" s="142">
        <v>450000</v>
      </c>
      <c r="T64" s="165">
        <v>450000</v>
      </c>
      <c r="U64" s="39">
        <f t="shared" si="7"/>
        <v>900000</v>
      </c>
      <c r="V64" s="56" t="s">
        <v>79</v>
      </c>
      <c r="W64" s="67">
        <v>415200</v>
      </c>
      <c r="X64" s="56" t="s">
        <v>76</v>
      </c>
      <c r="Y64" s="58" t="s">
        <v>347</v>
      </c>
      <c r="Z64" s="57" t="s">
        <v>43</v>
      </c>
    </row>
    <row r="65" spans="1:26" s="75" customFormat="1" ht="69" customHeight="1" x14ac:dyDescent="0.2">
      <c r="A65" s="53" t="s">
        <v>164</v>
      </c>
      <c r="B65" s="54" t="s">
        <v>437</v>
      </c>
      <c r="C65" s="59" t="s">
        <v>232</v>
      </c>
      <c r="D65" s="184">
        <v>350000</v>
      </c>
      <c r="E65" s="40">
        <f t="shared" si="5"/>
        <v>350000</v>
      </c>
      <c r="F65" s="152">
        <v>20000</v>
      </c>
      <c r="G65" s="142">
        <v>50000</v>
      </c>
      <c r="H65" s="165">
        <v>60000</v>
      </c>
      <c r="I65" s="92">
        <f t="shared" si="6"/>
        <v>130000</v>
      </c>
      <c r="J65" s="85"/>
      <c r="K65" s="85"/>
      <c r="L65" s="85"/>
      <c r="M65" s="85"/>
      <c r="N65" s="85"/>
      <c r="O65" s="85"/>
      <c r="P65" s="85"/>
      <c r="Q65" s="85"/>
      <c r="R65" s="152">
        <f t="shared" si="4"/>
        <v>0</v>
      </c>
      <c r="S65" s="142">
        <v>170000</v>
      </c>
      <c r="T65" s="165">
        <v>50000</v>
      </c>
      <c r="U65" s="39">
        <f t="shared" si="7"/>
        <v>220000</v>
      </c>
      <c r="V65" s="56" t="s">
        <v>78</v>
      </c>
      <c r="W65" s="67">
        <v>415200</v>
      </c>
      <c r="X65" s="56" t="s">
        <v>76</v>
      </c>
      <c r="Y65" s="58" t="s">
        <v>130</v>
      </c>
      <c r="Z65" s="57" t="s">
        <v>43</v>
      </c>
    </row>
    <row r="66" spans="1:26" s="75" customFormat="1" ht="60" customHeight="1" x14ac:dyDescent="0.2">
      <c r="A66" s="53" t="s">
        <v>164</v>
      </c>
      <c r="B66" s="54" t="s">
        <v>356</v>
      </c>
      <c r="C66" s="59" t="s">
        <v>233</v>
      </c>
      <c r="D66" s="184">
        <v>650000</v>
      </c>
      <c r="E66" s="40">
        <f t="shared" si="5"/>
        <v>650000</v>
      </c>
      <c r="F66" s="151">
        <v>20000</v>
      </c>
      <c r="G66" s="141">
        <v>70000</v>
      </c>
      <c r="H66" s="173">
        <v>70000</v>
      </c>
      <c r="I66" s="92">
        <f t="shared" si="6"/>
        <v>160000</v>
      </c>
      <c r="J66" s="85"/>
      <c r="K66" s="85"/>
      <c r="L66" s="85"/>
      <c r="M66" s="85"/>
      <c r="N66" s="85"/>
      <c r="O66" s="85"/>
      <c r="P66" s="85"/>
      <c r="Q66" s="85"/>
      <c r="R66" s="152">
        <f t="shared" si="4"/>
        <v>0</v>
      </c>
      <c r="S66" s="142">
        <v>250000</v>
      </c>
      <c r="T66" s="165">
        <v>240000</v>
      </c>
      <c r="U66" s="39">
        <f t="shared" si="7"/>
        <v>490000</v>
      </c>
      <c r="V66" s="56" t="s">
        <v>80</v>
      </c>
      <c r="W66" s="67">
        <v>415200</v>
      </c>
      <c r="X66" s="56" t="s">
        <v>76</v>
      </c>
      <c r="Y66" s="58" t="s">
        <v>130</v>
      </c>
      <c r="Z66" s="57" t="s">
        <v>43</v>
      </c>
    </row>
    <row r="67" spans="1:26" ht="72" x14ac:dyDescent="0.2">
      <c r="A67" s="33" t="s">
        <v>164</v>
      </c>
      <c r="B67" s="35" t="s">
        <v>461</v>
      </c>
      <c r="C67" s="34" t="s">
        <v>234</v>
      </c>
      <c r="D67" s="184">
        <v>2000000</v>
      </c>
      <c r="E67" s="40">
        <f t="shared" si="5"/>
        <v>413990</v>
      </c>
      <c r="F67" s="152">
        <v>73990</v>
      </c>
      <c r="G67" s="146"/>
      <c r="H67" s="172"/>
      <c r="I67" s="92">
        <f t="shared" si="6"/>
        <v>73990</v>
      </c>
      <c r="J67" s="83"/>
      <c r="K67" s="85"/>
      <c r="L67" s="83"/>
      <c r="M67" s="83"/>
      <c r="N67" s="83"/>
      <c r="O67" s="83"/>
      <c r="P67" s="85">
        <v>120000</v>
      </c>
      <c r="Q67" s="83"/>
      <c r="R67" s="152">
        <f t="shared" si="4"/>
        <v>120000</v>
      </c>
      <c r="S67" s="142">
        <v>220000</v>
      </c>
      <c r="T67" s="165"/>
      <c r="U67" s="39">
        <f t="shared" si="7"/>
        <v>340000</v>
      </c>
      <c r="V67" s="36" t="s">
        <v>438</v>
      </c>
      <c r="W67" s="67" t="s">
        <v>307</v>
      </c>
      <c r="X67" s="36" t="s">
        <v>76</v>
      </c>
      <c r="Y67" s="58" t="s">
        <v>128</v>
      </c>
      <c r="Z67" s="49" t="s">
        <v>43</v>
      </c>
    </row>
    <row r="68" spans="1:26" ht="81" customHeight="1" x14ac:dyDescent="0.2">
      <c r="A68" s="33" t="s">
        <v>164</v>
      </c>
      <c r="B68" s="35" t="s">
        <v>357</v>
      </c>
      <c r="C68" s="34" t="s">
        <v>235</v>
      </c>
      <c r="D68" s="184">
        <v>2500000</v>
      </c>
      <c r="E68" s="40">
        <f>SUM(I68+U68)</f>
        <v>1340000</v>
      </c>
      <c r="F68" s="152">
        <v>40000</v>
      </c>
      <c r="G68" s="142">
        <v>100000</v>
      </c>
      <c r="H68" s="165"/>
      <c r="I68" s="92">
        <f t="shared" si="6"/>
        <v>140000</v>
      </c>
      <c r="J68" s="83"/>
      <c r="K68" s="83">
        <v>200000</v>
      </c>
      <c r="L68" s="83"/>
      <c r="M68" s="83"/>
      <c r="N68" s="83"/>
      <c r="O68" s="83"/>
      <c r="P68" s="85"/>
      <c r="Q68" s="83"/>
      <c r="R68" s="152">
        <f t="shared" si="4"/>
        <v>200000</v>
      </c>
      <c r="S68" s="142">
        <v>500000</v>
      </c>
      <c r="T68" s="165">
        <v>500000</v>
      </c>
      <c r="U68" s="39">
        <f t="shared" si="7"/>
        <v>1200000</v>
      </c>
      <c r="V68" s="36" t="s">
        <v>81</v>
      </c>
      <c r="W68" s="70">
        <v>511200</v>
      </c>
      <c r="X68" s="36" t="s">
        <v>76</v>
      </c>
      <c r="Y68" s="58" t="s">
        <v>148</v>
      </c>
      <c r="Z68" s="49" t="s">
        <v>43</v>
      </c>
    </row>
    <row r="69" spans="1:26" ht="81" customHeight="1" x14ac:dyDescent="0.2">
      <c r="A69" s="33" t="s">
        <v>164</v>
      </c>
      <c r="B69" s="35" t="s">
        <v>499</v>
      </c>
      <c r="C69" s="34" t="s">
        <v>498</v>
      </c>
      <c r="D69" s="184">
        <v>252671</v>
      </c>
      <c r="E69" s="40">
        <f t="shared" si="5"/>
        <v>252671</v>
      </c>
      <c r="F69" s="152"/>
      <c r="G69" s="142">
        <v>25000</v>
      </c>
      <c r="H69" s="165"/>
      <c r="I69" s="92">
        <f t="shared" si="6"/>
        <v>25000</v>
      </c>
      <c r="J69" s="83"/>
      <c r="K69" s="83"/>
      <c r="L69" s="83"/>
      <c r="M69" s="83"/>
      <c r="N69" s="83"/>
      <c r="O69" s="83"/>
      <c r="P69" s="85"/>
      <c r="Q69" s="83"/>
      <c r="R69" s="152">
        <f t="shared" si="4"/>
        <v>0</v>
      </c>
      <c r="S69" s="142">
        <v>227671</v>
      </c>
      <c r="T69" s="165"/>
      <c r="U69" s="39">
        <f t="shared" si="7"/>
        <v>227671</v>
      </c>
      <c r="V69" s="36" t="s">
        <v>500</v>
      </c>
      <c r="W69" s="70"/>
      <c r="X69" s="36" t="s">
        <v>76</v>
      </c>
      <c r="Y69" s="58" t="s">
        <v>347</v>
      </c>
      <c r="Z69" s="49" t="s">
        <v>43</v>
      </c>
    </row>
    <row r="70" spans="1:26" ht="49.5" x14ac:dyDescent="0.2">
      <c r="A70" s="53" t="s">
        <v>164</v>
      </c>
      <c r="B70" s="54" t="s">
        <v>413</v>
      </c>
      <c r="C70" s="59" t="s">
        <v>142</v>
      </c>
      <c r="D70" s="184">
        <v>4000000</v>
      </c>
      <c r="E70" s="40">
        <f t="shared" si="5"/>
        <v>2800000</v>
      </c>
      <c r="F70" s="152">
        <v>50000</v>
      </c>
      <c r="G70" s="142">
        <v>300000</v>
      </c>
      <c r="H70" s="165">
        <v>250000</v>
      </c>
      <c r="I70" s="92">
        <f t="shared" si="6"/>
        <v>600000</v>
      </c>
      <c r="J70" s="85"/>
      <c r="K70" s="85"/>
      <c r="L70" s="85"/>
      <c r="M70" s="85"/>
      <c r="N70" s="85"/>
      <c r="O70" s="85"/>
      <c r="P70" s="85"/>
      <c r="Q70" s="85"/>
      <c r="R70" s="152">
        <f t="shared" si="4"/>
        <v>0</v>
      </c>
      <c r="S70" s="142">
        <v>1100000</v>
      </c>
      <c r="T70" s="165">
        <v>1100000</v>
      </c>
      <c r="U70" s="39">
        <f t="shared" si="7"/>
        <v>2200000</v>
      </c>
      <c r="V70" s="56" t="s">
        <v>82</v>
      </c>
      <c r="W70" s="67">
        <v>511100</v>
      </c>
      <c r="X70" s="56" t="s">
        <v>76</v>
      </c>
      <c r="Y70" s="58" t="s">
        <v>130</v>
      </c>
      <c r="Z70" s="57" t="s">
        <v>43</v>
      </c>
    </row>
    <row r="71" spans="1:26" ht="45.75" customHeight="1" x14ac:dyDescent="0.2">
      <c r="A71" s="33" t="s">
        <v>164</v>
      </c>
      <c r="B71" s="35" t="s">
        <v>176</v>
      </c>
      <c r="C71" s="34" t="s">
        <v>236</v>
      </c>
      <c r="D71" s="184">
        <v>500000</v>
      </c>
      <c r="E71" s="40">
        <f t="shared" si="5"/>
        <v>260000</v>
      </c>
      <c r="F71" s="152">
        <v>70000</v>
      </c>
      <c r="G71" s="142">
        <v>90000</v>
      </c>
      <c r="H71" s="165">
        <v>100000</v>
      </c>
      <c r="I71" s="92">
        <f t="shared" si="6"/>
        <v>260000</v>
      </c>
      <c r="J71" s="85"/>
      <c r="K71" s="83"/>
      <c r="L71" s="83"/>
      <c r="M71" s="83"/>
      <c r="N71" s="83"/>
      <c r="O71" s="83"/>
      <c r="P71" s="83"/>
      <c r="Q71" s="83"/>
      <c r="R71" s="152">
        <f t="shared" si="4"/>
        <v>0</v>
      </c>
      <c r="S71" s="146"/>
      <c r="T71" s="172"/>
      <c r="U71" s="39">
        <f t="shared" si="7"/>
        <v>0</v>
      </c>
      <c r="V71" s="36" t="s">
        <v>83</v>
      </c>
      <c r="W71" s="70">
        <v>511200</v>
      </c>
      <c r="X71" s="36" t="s">
        <v>299</v>
      </c>
      <c r="Y71" s="51">
        <v>2014</v>
      </c>
      <c r="Z71" s="49" t="s">
        <v>43</v>
      </c>
    </row>
    <row r="72" spans="1:26" s="75" customFormat="1" ht="96" x14ac:dyDescent="0.2">
      <c r="A72" s="53" t="s">
        <v>164</v>
      </c>
      <c r="B72" s="54" t="s">
        <v>485</v>
      </c>
      <c r="C72" s="59" t="s">
        <v>237</v>
      </c>
      <c r="D72" s="184">
        <v>1600000</v>
      </c>
      <c r="E72" s="40">
        <f t="shared" ref="E72:E100" si="8">SUM(I72+U72)</f>
        <v>1200000</v>
      </c>
      <c r="F72" s="152">
        <v>0</v>
      </c>
      <c r="G72" s="142">
        <v>300000</v>
      </c>
      <c r="H72" s="165">
        <v>300000</v>
      </c>
      <c r="I72" s="92">
        <f t="shared" ref="I72:I100" si="9">SUM(F72:H72)</f>
        <v>600000</v>
      </c>
      <c r="J72" s="85"/>
      <c r="K72" s="85"/>
      <c r="L72" s="85"/>
      <c r="M72" s="85"/>
      <c r="N72" s="85"/>
      <c r="O72" s="85"/>
      <c r="P72" s="85"/>
      <c r="Q72" s="85"/>
      <c r="R72" s="152">
        <f t="shared" si="4"/>
        <v>0</v>
      </c>
      <c r="S72" s="142">
        <v>300000</v>
      </c>
      <c r="T72" s="165">
        <v>300000</v>
      </c>
      <c r="U72" s="39">
        <f t="shared" ref="U72:U100" si="10">SUM(R72:T72)</f>
        <v>600000</v>
      </c>
      <c r="V72" s="56" t="s">
        <v>84</v>
      </c>
      <c r="W72" s="67">
        <v>415200</v>
      </c>
      <c r="X72" s="56" t="s">
        <v>76</v>
      </c>
      <c r="Y72" s="58" t="s">
        <v>130</v>
      </c>
      <c r="Z72" s="57" t="s">
        <v>43</v>
      </c>
    </row>
    <row r="73" spans="1:26" s="136" customFormat="1" ht="66.75" customHeight="1" x14ac:dyDescent="0.2">
      <c r="A73" s="53" t="s">
        <v>164</v>
      </c>
      <c r="B73" s="54" t="s">
        <v>484</v>
      </c>
      <c r="C73" s="59" t="s">
        <v>238</v>
      </c>
      <c r="D73" s="184">
        <v>110000</v>
      </c>
      <c r="E73" s="40">
        <f t="shared" si="8"/>
        <v>110000</v>
      </c>
      <c r="F73" s="152"/>
      <c r="G73" s="142">
        <v>20000</v>
      </c>
      <c r="H73" s="165">
        <v>50000</v>
      </c>
      <c r="I73" s="92">
        <f t="shared" si="9"/>
        <v>70000</v>
      </c>
      <c r="J73" s="85"/>
      <c r="K73" s="85"/>
      <c r="L73" s="85"/>
      <c r="M73" s="85"/>
      <c r="N73" s="85"/>
      <c r="O73" s="85"/>
      <c r="P73" s="85"/>
      <c r="Q73" s="107"/>
      <c r="R73" s="152">
        <f t="shared" si="4"/>
        <v>0</v>
      </c>
      <c r="S73" s="140"/>
      <c r="T73" s="174">
        <v>40000</v>
      </c>
      <c r="U73" s="39">
        <f t="shared" si="10"/>
        <v>40000</v>
      </c>
      <c r="V73" s="56" t="s">
        <v>85</v>
      </c>
      <c r="W73" s="67">
        <v>415200</v>
      </c>
      <c r="X73" s="56" t="s">
        <v>76</v>
      </c>
      <c r="Y73" s="58" t="s">
        <v>130</v>
      </c>
      <c r="Z73" s="57" t="s">
        <v>43</v>
      </c>
    </row>
    <row r="74" spans="1:26" ht="85.5" customHeight="1" x14ac:dyDescent="0.2">
      <c r="A74" s="114" t="s">
        <v>164</v>
      </c>
      <c r="B74" s="68" t="s">
        <v>375</v>
      </c>
      <c r="C74" s="69" t="s">
        <v>239</v>
      </c>
      <c r="D74" s="185">
        <v>435400</v>
      </c>
      <c r="E74" s="115">
        <f t="shared" si="8"/>
        <v>301130</v>
      </c>
      <c r="F74" s="154">
        <v>20000</v>
      </c>
      <c r="G74" s="144">
        <v>24130</v>
      </c>
      <c r="H74" s="175"/>
      <c r="I74" s="116">
        <f t="shared" si="9"/>
        <v>44130</v>
      </c>
      <c r="J74" s="93"/>
      <c r="K74" s="93"/>
      <c r="L74" s="93"/>
      <c r="M74" s="93"/>
      <c r="N74" s="93"/>
      <c r="O74" s="93"/>
      <c r="P74" s="93"/>
      <c r="Q74" s="159">
        <v>128500</v>
      </c>
      <c r="R74" s="154">
        <f t="shared" ref="R74:R138" si="11">SUM(J74:Q74)</f>
        <v>128500</v>
      </c>
      <c r="S74" s="144">
        <v>128500</v>
      </c>
      <c r="T74" s="175"/>
      <c r="U74" s="162">
        <f t="shared" si="10"/>
        <v>257000</v>
      </c>
      <c r="V74" s="117" t="s">
        <v>86</v>
      </c>
      <c r="W74" s="135" t="s">
        <v>300</v>
      </c>
      <c r="X74" s="117" t="s">
        <v>76</v>
      </c>
      <c r="Y74" s="118" t="s">
        <v>158</v>
      </c>
      <c r="Z74" s="119" t="s">
        <v>43</v>
      </c>
    </row>
    <row r="75" spans="1:26" ht="60" customHeight="1" x14ac:dyDescent="0.2">
      <c r="A75" s="114" t="s">
        <v>164</v>
      </c>
      <c r="B75" s="54" t="s">
        <v>421</v>
      </c>
      <c r="C75" s="69" t="s">
        <v>422</v>
      </c>
      <c r="D75" s="185">
        <v>100000</v>
      </c>
      <c r="E75" s="115">
        <f t="shared" si="8"/>
        <v>40000</v>
      </c>
      <c r="F75" s="154"/>
      <c r="G75" s="144"/>
      <c r="H75" s="175">
        <v>40000</v>
      </c>
      <c r="I75" s="92">
        <f t="shared" si="9"/>
        <v>40000</v>
      </c>
      <c r="J75" s="93"/>
      <c r="K75" s="93"/>
      <c r="L75" s="93"/>
      <c r="M75" s="93"/>
      <c r="N75" s="93"/>
      <c r="O75" s="93"/>
      <c r="P75" s="93"/>
      <c r="Q75" s="93"/>
      <c r="R75" s="154">
        <f t="shared" si="11"/>
        <v>0</v>
      </c>
      <c r="S75" s="144"/>
      <c r="T75" s="175"/>
      <c r="U75" s="39">
        <f t="shared" si="10"/>
        <v>0</v>
      </c>
      <c r="V75" s="117" t="s">
        <v>59</v>
      </c>
      <c r="W75" s="52" t="s">
        <v>301</v>
      </c>
      <c r="X75" s="117" t="s">
        <v>59</v>
      </c>
      <c r="Y75" s="118">
        <v>2019</v>
      </c>
      <c r="Z75" s="57" t="s">
        <v>43</v>
      </c>
    </row>
    <row r="76" spans="1:26" s="75" customFormat="1" ht="51.75" customHeight="1" x14ac:dyDescent="0.2">
      <c r="A76" s="53" t="s">
        <v>164</v>
      </c>
      <c r="B76" s="54" t="s">
        <v>483</v>
      </c>
      <c r="C76" s="59" t="s">
        <v>240</v>
      </c>
      <c r="D76" s="184">
        <v>300000</v>
      </c>
      <c r="E76" s="40">
        <f t="shared" si="8"/>
        <v>300000</v>
      </c>
      <c r="F76" s="152"/>
      <c r="G76" s="142">
        <v>30000</v>
      </c>
      <c r="H76" s="165">
        <v>30000</v>
      </c>
      <c r="I76" s="92">
        <f t="shared" si="9"/>
        <v>60000</v>
      </c>
      <c r="J76" s="85"/>
      <c r="K76" s="85"/>
      <c r="L76" s="85"/>
      <c r="M76" s="85"/>
      <c r="N76" s="85"/>
      <c r="O76" s="85"/>
      <c r="P76" s="85"/>
      <c r="Q76" s="85"/>
      <c r="R76" s="152">
        <f t="shared" si="11"/>
        <v>0</v>
      </c>
      <c r="S76" s="142">
        <v>90000</v>
      </c>
      <c r="T76" s="165">
        <v>150000</v>
      </c>
      <c r="U76" s="39">
        <f t="shared" si="10"/>
        <v>240000</v>
      </c>
      <c r="V76" s="56" t="s">
        <v>87</v>
      </c>
      <c r="W76" s="67">
        <v>415200</v>
      </c>
      <c r="X76" s="56" t="s">
        <v>76</v>
      </c>
      <c r="Y76" s="58" t="s">
        <v>130</v>
      </c>
      <c r="Z76" s="57" t="s">
        <v>43</v>
      </c>
    </row>
    <row r="77" spans="1:26" ht="57" customHeight="1" x14ac:dyDescent="0.2">
      <c r="A77" s="53" t="s">
        <v>164</v>
      </c>
      <c r="B77" s="54" t="s">
        <v>358</v>
      </c>
      <c r="C77" s="59" t="s">
        <v>241</v>
      </c>
      <c r="D77" s="184">
        <v>90000</v>
      </c>
      <c r="E77" s="40">
        <f t="shared" si="8"/>
        <v>90000</v>
      </c>
      <c r="F77" s="151">
        <v>30000</v>
      </c>
      <c r="G77" s="141">
        <v>30000</v>
      </c>
      <c r="H77" s="173"/>
      <c r="I77" s="92">
        <f t="shared" si="9"/>
        <v>60000</v>
      </c>
      <c r="J77" s="85"/>
      <c r="K77" s="85"/>
      <c r="L77" s="85"/>
      <c r="M77" s="85"/>
      <c r="N77" s="85"/>
      <c r="O77" s="85"/>
      <c r="P77" s="85"/>
      <c r="Q77" s="85">
        <v>15000</v>
      </c>
      <c r="R77" s="152">
        <f t="shared" si="11"/>
        <v>15000</v>
      </c>
      <c r="S77" s="142">
        <v>15000</v>
      </c>
      <c r="T77" s="165"/>
      <c r="U77" s="39">
        <f t="shared" si="10"/>
        <v>30000</v>
      </c>
      <c r="V77" s="56" t="s">
        <v>88</v>
      </c>
      <c r="W77" s="67">
        <v>511100</v>
      </c>
      <c r="X77" s="56" t="s">
        <v>76</v>
      </c>
      <c r="Y77" s="58" t="s">
        <v>130</v>
      </c>
      <c r="Z77" s="57" t="s">
        <v>43</v>
      </c>
    </row>
    <row r="78" spans="1:26" ht="49.5" customHeight="1" x14ac:dyDescent="0.2">
      <c r="A78" s="53" t="s">
        <v>164</v>
      </c>
      <c r="B78" s="54" t="s">
        <v>479</v>
      </c>
      <c r="C78" s="59" t="s">
        <v>146</v>
      </c>
      <c r="D78" s="184">
        <v>40000</v>
      </c>
      <c r="E78" s="40">
        <f t="shared" si="8"/>
        <v>40000</v>
      </c>
      <c r="F78" s="151"/>
      <c r="G78" s="141">
        <v>10000</v>
      </c>
      <c r="H78" s="173">
        <v>10000</v>
      </c>
      <c r="I78" s="92">
        <f t="shared" si="9"/>
        <v>20000</v>
      </c>
      <c r="J78" s="85"/>
      <c r="K78" s="85"/>
      <c r="L78" s="85"/>
      <c r="M78" s="85"/>
      <c r="N78" s="85"/>
      <c r="O78" s="85"/>
      <c r="P78" s="85"/>
      <c r="Q78" s="85"/>
      <c r="R78" s="152">
        <f t="shared" si="11"/>
        <v>0</v>
      </c>
      <c r="S78" s="142">
        <v>10000</v>
      </c>
      <c r="T78" s="165">
        <v>10000</v>
      </c>
      <c r="U78" s="39">
        <f t="shared" si="10"/>
        <v>20000</v>
      </c>
      <c r="V78" s="56" t="s">
        <v>89</v>
      </c>
      <c r="W78" s="67">
        <v>511100</v>
      </c>
      <c r="X78" s="56" t="s">
        <v>76</v>
      </c>
      <c r="Y78" s="58" t="s">
        <v>130</v>
      </c>
      <c r="Z78" s="57" t="s">
        <v>43</v>
      </c>
    </row>
    <row r="79" spans="1:26" ht="66.75" customHeight="1" x14ac:dyDescent="0.2">
      <c r="A79" s="33" t="s">
        <v>164</v>
      </c>
      <c r="B79" s="35" t="s">
        <v>335</v>
      </c>
      <c r="C79" s="34" t="s">
        <v>90</v>
      </c>
      <c r="D79" s="184">
        <v>8360000</v>
      </c>
      <c r="E79" s="40">
        <f t="shared" si="8"/>
        <v>2509118</v>
      </c>
      <c r="F79" s="152">
        <v>500000</v>
      </c>
      <c r="G79" s="142">
        <v>1509118</v>
      </c>
      <c r="H79" s="165"/>
      <c r="I79" s="92">
        <f t="shared" si="9"/>
        <v>2009118</v>
      </c>
      <c r="J79" s="83"/>
      <c r="K79" s="85"/>
      <c r="L79" s="83"/>
      <c r="M79" s="83"/>
      <c r="N79" s="83"/>
      <c r="O79" s="83"/>
      <c r="P79" s="83"/>
      <c r="Q79" s="83"/>
      <c r="R79" s="152">
        <f t="shared" si="11"/>
        <v>0</v>
      </c>
      <c r="S79" s="142">
        <v>500000</v>
      </c>
      <c r="T79" s="165"/>
      <c r="U79" s="39">
        <f t="shared" si="10"/>
        <v>500000</v>
      </c>
      <c r="V79" s="36" t="s">
        <v>56</v>
      </c>
      <c r="W79" s="79" t="s">
        <v>309</v>
      </c>
      <c r="X79" s="36" t="s">
        <v>91</v>
      </c>
      <c r="Y79" s="37" t="s">
        <v>302</v>
      </c>
      <c r="Z79" s="49" t="s">
        <v>43</v>
      </c>
    </row>
    <row r="80" spans="1:26" ht="66" customHeight="1" x14ac:dyDescent="0.2">
      <c r="A80" s="53" t="s">
        <v>164</v>
      </c>
      <c r="B80" s="54" t="s">
        <v>359</v>
      </c>
      <c r="C80" s="59" t="s">
        <v>92</v>
      </c>
      <c r="D80" s="184">
        <v>100000</v>
      </c>
      <c r="E80" s="40">
        <f t="shared" si="8"/>
        <v>100000</v>
      </c>
      <c r="F80" s="152"/>
      <c r="G80" s="142">
        <v>20000</v>
      </c>
      <c r="H80" s="165">
        <v>20000</v>
      </c>
      <c r="I80" s="92">
        <f t="shared" si="9"/>
        <v>40000</v>
      </c>
      <c r="J80" s="85"/>
      <c r="K80" s="85"/>
      <c r="L80" s="85"/>
      <c r="M80" s="85"/>
      <c r="N80" s="85"/>
      <c r="O80" s="85"/>
      <c r="P80" s="85"/>
      <c r="Q80" s="85"/>
      <c r="R80" s="152">
        <f t="shared" si="11"/>
        <v>0</v>
      </c>
      <c r="S80" s="142">
        <v>40000</v>
      </c>
      <c r="T80" s="165">
        <v>20000</v>
      </c>
      <c r="U80" s="39">
        <f t="shared" si="10"/>
        <v>60000</v>
      </c>
      <c r="V80" s="56" t="s">
        <v>93</v>
      </c>
      <c r="W80" s="67" t="s">
        <v>94</v>
      </c>
      <c r="X80" s="56" t="s">
        <v>95</v>
      </c>
      <c r="Y80" s="58" t="s">
        <v>130</v>
      </c>
      <c r="Z80" s="57" t="s">
        <v>43</v>
      </c>
    </row>
    <row r="81" spans="1:54" ht="66.75" customHeight="1" x14ac:dyDescent="0.2">
      <c r="A81" s="33" t="s">
        <v>164</v>
      </c>
      <c r="B81" s="35" t="s">
        <v>462</v>
      </c>
      <c r="C81" s="34" t="s">
        <v>242</v>
      </c>
      <c r="D81" s="184">
        <v>720000</v>
      </c>
      <c r="E81" s="40">
        <f t="shared" si="8"/>
        <v>188500</v>
      </c>
      <c r="F81" s="152">
        <v>50000</v>
      </c>
      <c r="G81" s="146"/>
      <c r="H81" s="172"/>
      <c r="I81" s="92">
        <f t="shared" si="9"/>
        <v>50000</v>
      </c>
      <c r="J81" s="83"/>
      <c r="K81" s="85">
        <v>138500</v>
      </c>
      <c r="L81" s="83"/>
      <c r="M81" s="83"/>
      <c r="N81" s="83"/>
      <c r="O81" s="83"/>
      <c r="P81" s="83"/>
      <c r="Q81" s="83"/>
      <c r="R81" s="152">
        <f t="shared" si="11"/>
        <v>138500</v>
      </c>
      <c r="S81" s="146"/>
      <c r="T81" s="172"/>
      <c r="U81" s="39">
        <f t="shared" si="10"/>
        <v>138500</v>
      </c>
      <c r="V81" s="36" t="s">
        <v>96</v>
      </c>
      <c r="W81" s="67" t="s">
        <v>414</v>
      </c>
      <c r="X81" s="36" t="s">
        <v>95</v>
      </c>
      <c r="Y81" s="51" t="s">
        <v>128</v>
      </c>
      <c r="Z81" s="49" t="s">
        <v>43</v>
      </c>
    </row>
    <row r="82" spans="1:54" s="75" customFormat="1" ht="102.75" customHeight="1" x14ac:dyDescent="0.2">
      <c r="A82" s="53" t="s">
        <v>164</v>
      </c>
      <c r="B82" s="54" t="s">
        <v>480</v>
      </c>
      <c r="C82" s="59" t="s">
        <v>243</v>
      </c>
      <c r="D82" s="184">
        <v>1000000</v>
      </c>
      <c r="E82" s="40">
        <f t="shared" si="8"/>
        <v>3110000</v>
      </c>
      <c r="F82" s="152">
        <v>430000</v>
      </c>
      <c r="G82" s="142">
        <v>430000</v>
      </c>
      <c r="H82" s="165"/>
      <c r="I82" s="92">
        <f t="shared" si="9"/>
        <v>860000</v>
      </c>
      <c r="J82" s="85"/>
      <c r="K82" s="85">
        <v>250000</v>
      </c>
      <c r="L82" s="85"/>
      <c r="M82" s="85"/>
      <c r="N82" s="85"/>
      <c r="O82" s="85"/>
      <c r="P82" s="85">
        <v>500000</v>
      </c>
      <c r="Q82" s="85"/>
      <c r="R82" s="152">
        <f t="shared" si="11"/>
        <v>750000</v>
      </c>
      <c r="S82" s="142">
        <v>750000</v>
      </c>
      <c r="T82" s="165">
        <v>750000</v>
      </c>
      <c r="U82" s="39">
        <f t="shared" si="10"/>
        <v>2250000</v>
      </c>
      <c r="V82" s="56" t="s">
        <v>97</v>
      </c>
      <c r="W82" s="67" t="s">
        <v>404</v>
      </c>
      <c r="X82" s="56" t="s">
        <v>98</v>
      </c>
      <c r="Y82" s="58" t="s">
        <v>365</v>
      </c>
      <c r="Z82" s="57" t="s">
        <v>43</v>
      </c>
    </row>
    <row r="83" spans="1:54" ht="72" customHeight="1" x14ac:dyDescent="0.2">
      <c r="A83" s="53" t="s">
        <v>165</v>
      </c>
      <c r="B83" s="54" t="s">
        <v>361</v>
      </c>
      <c r="C83" s="59" t="s">
        <v>362</v>
      </c>
      <c r="D83" s="184">
        <v>350000</v>
      </c>
      <c r="E83" s="40">
        <f t="shared" si="8"/>
        <v>225000</v>
      </c>
      <c r="F83" s="152"/>
      <c r="G83" s="142">
        <v>50000</v>
      </c>
      <c r="H83" s="165">
        <v>50000</v>
      </c>
      <c r="I83" s="92">
        <f t="shared" si="9"/>
        <v>100000</v>
      </c>
      <c r="J83" s="85"/>
      <c r="K83" s="85"/>
      <c r="L83" s="85"/>
      <c r="M83" s="85"/>
      <c r="N83" s="85"/>
      <c r="O83" s="85"/>
      <c r="P83" s="85"/>
      <c r="Q83" s="85"/>
      <c r="R83" s="152">
        <f t="shared" si="11"/>
        <v>0</v>
      </c>
      <c r="S83" s="142">
        <v>50000</v>
      </c>
      <c r="T83" s="165">
        <v>75000</v>
      </c>
      <c r="U83" s="39">
        <f t="shared" si="10"/>
        <v>125000</v>
      </c>
      <c r="V83" s="56" t="s">
        <v>126</v>
      </c>
      <c r="W83" s="52" t="s">
        <v>301</v>
      </c>
      <c r="X83" s="56" t="s">
        <v>76</v>
      </c>
      <c r="Y83" s="58" t="s">
        <v>360</v>
      </c>
      <c r="Z83" s="57" t="s">
        <v>43</v>
      </c>
    </row>
    <row r="84" spans="1:54" s="167" customFormat="1" ht="81.75" customHeight="1" x14ac:dyDescent="0.2">
      <c r="A84" s="53" t="s">
        <v>165</v>
      </c>
      <c r="B84" s="54" t="s">
        <v>482</v>
      </c>
      <c r="C84" s="59" t="s">
        <v>363</v>
      </c>
      <c r="D84" s="184">
        <v>35000</v>
      </c>
      <c r="E84" s="40">
        <f t="shared" si="8"/>
        <v>35000</v>
      </c>
      <c r="F84" s="152"/>
      <c r="G84" s="142">
        <v>15000</v>
      </c>
      <c r="H84" s="165">
        <v>20000</v>
      </c>
      <c r="I84" s="92">
        <f t="shared" si="9"/>
        <v>35000</v>
      </c>
      <c r="J84" s="85"/>
      <c r="K84" s="85"/>
      <c r="L84" s="85"/>
      <c r="M84" s="85"/>
      <c r="N84" s="85"/>
      <c r="O84" s="85"/>
      <c r="P84" s="85"/>
      <c r="Q84" s="85"/>
      <c r="R84" s="152">
        <f t="shared" si="11"/>
        <v>0</v>
      </c>
      <c r="S84" s="142"/>
      <c r="T84" s="165"/>
      <c r="U84" s="39">
        <f t="shared" si="10"/>
        <v>0</v>
      </c>
      <c r="V84" s="56" t="s">
        <v>126</v>
      </c>
      <c r="W84" s="52" t="s">
        <v>301</v>
      </c>
      <c r="X84" s="56" t="s">
        <v>76</v>
      </c>
      <c r="Y84" s="58" t="s">
        <v>360</v>
      </c>
      <c r="Z84" s="57" t="s">
        <v>43</v>
      </c>
    </row>
    <row r="85" spans="1:54" s="74" customFormat="1" ht="68.25" customHeight="1" x14ac:dyDescent="0.2">
      <c r="A85" s="160" t="s">
        <v>165</v>
      </c>
      <c r="B85" s="125" t="s">
        <v>487</v>
      </c>
      <c r="C85" s="137" t="s">
        <v>244</v>
      </c>
      <c r="D85" s="185">
        <v>201720</v>
      </c>
      <c r="E85" s="115">
        <f t="shared" si="8"/>
        <v>201720</v>
      </c>
      <c r="F85" s="154"/>
      <c r="G85" s="166">
        <v>50000</v>
      </c>
      <c r="H85" s="178"/>
      <c r="I85" s="116">
        <f t="shared" si="9"/>
        <v>50000</v>
      </c>
      <c r="J85" s="161"/>
      <c r="K85" s="112"/>
      <c r="L85" s="112"/>
      <c r="M85" s="112"/>
      <c r="N85" s="112"/>
      <c r="O85" s="112"/>
      <c r="P85" s="112"/>
      <c r="Q85" s="112"/>
      <c r="R85" s="154">
        <f t="shared" si="11"/>
        <v>0</v>
      </c>
      <c r="S85" s="166">
        <v>151720</v>
      </c>
      <c r="T85" s="178"/>
      <c r="U85" s="162">
        <f t="shared" si="10"/>
        <v>151720</v>
      </c>
      <c r="V85" s="126" t="s">
        <v>127</v>
      </c>
      <c r="W85" s="163" t="s">
        <v>301</v>
      </c>
      <c r="X85" s="126" t="s">
        <v>76</v>
      </c>
      <c r="Y85" s="118" t="s">
        <v>130</v>
      </c>
      <c r="Z85" s="164" t="s">
        <v>43</v>
      </c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</row>
    <row r="86" spans="1:54" s="75" customFormat="1" ht="68.25" customHeight="1" x14ac:dyDescent="0.2">
      <c r="A86" s="53" t="s">
        <v>165</v>
      </c>
      <c r="B86" s="54" t="s">
        <v>489</v>
      </c>
      <c r="C86" s="59" t="s">
        <v>245</v>
      </c>
      <c r="D86" s="184">
        <v>30000</v>
      </c>
      <c r="E86" s="40">
        <f t="shared" si="8"/>
        <v>30000</v>
      </c>
      <c r="F86" s="152"/>
      <c r="G86" s="142"/>
      <c r="H86" s="165"/>
      <c r="I86" s="92">
        <f t="shared" si="9"/>
        <v>0</v>
      </c>
      <c r="J86" s="85"/>
      <c r="K86" s="85"/>
      <c r="L86" s="85"/>
      <c r="M86" s="85"/>
      <c r="N86" s="85"/>
      <c r="O86" s="85"/>
      <c r="P86" s="85"/>
      <c r="Q86" s="85"/>
      <c r="R86" s="152">
        <f t="shared" si="11"/>
        <v>0</v>
      </c>
      <c r="S86" s="142">
        <v>15000</v>
      </c>
      <c r="T86" s="165">
        <v>15000</v>
      </c>
      <c r="U86" s="39">
        <f t="shared" si="10"/>
        <v>30000</v>
      </c>
      <c r="V86" s="56" t="s">
        <v>99</v>
      </c>
      <c r="W86" s="52" t="s">
        <v>336</v>
      </c>
      <c r="X86" s="56" t="s">
        <v>76</v>
      </c>
      <c r="Y86" s="58" t="s">
        <v>130</v>
      </c>
      <c r="Z86" s="57" t="s">
        <v>43</v>
      </c>
    </row>
    <row r="87" spans="1:54" s="75" customFormat="1" ht="51" x14ac:dyDescent="0.2">
      <c r="A87" s="53" t="s">
        <v>165</v>
      </c>
      <c r="B87" s="54" t="s">
        <v>177</v>
      </c>
      <c r="C87" s="59" t="s">
        <v>246</v>
      </c>
      <c r="D87" s="184">
        <v>35000</v>
      </c>
      <c r="E87" s="40">
        <f t="shared" si="8"/>
        <v>30000</v>
      </c>
      <c r="F87" s="189">
        <v>10000</v>
      </c>
      <c r="G87" s="146"/>
      <c r="H87" s="172"/>
      <c r="I87" s="92">
        <f t="shared" si="9"/>
        <v>10000</v>
      </c>
      <c r="J87" s="85"/>
      <c r="K87" s="85"/>
      <c r="L87" s="85"/>
      <c r="M87" s="85">
        <v>10000</v>
      </c>
      <c r="N87" s="85"/>
      <c r="O87" s="85"/>
      <c r="P87" s="85"/>
      <c r="Q87" s="85"/>
      <c r="R87" s="152">
        <f t="shared" si="11"/>
        <v>10000</v>
      </c>
      <c r="S87" s="142">
        <v>10000</v>
      </c>
      <c r="T87" s="172"/>
      <c r="U87" s="39">
        <f t="shared" si="10"/>
        <v>20000</v>
      </c>
      <c r="V87" s="56" t="s">
        <v>99</v>
      </c>
      <c r="W87" s="67" t="s">
        <v>336</v>
      </c>
      <c r="X87" s="56" t="s">
        <v>76</v>
      </c>
      <c r="Y87" s="58" t="s">
        <v>148</v>
      </c>
      <c r="Z87" s="57" t="s">
        <v>43</v>
      </c>
    </row>
    <row r="88" spans="1:54" s="75" customFormat="1" ht="76.5" x14ac:dyDescent="0.2">
      <c r="A88" s="53" t="s">
        <v>165</v>
      </c>
      <c r="B88" s="54" t="s">
        <v>488</v>
      </c>
      <c r="C88" s="59" t="s">
        <v>247</v>
      </c>
      <c r="D88" s="184">
        <v>70000</v>
      </c>
      <c r="E88" s="40">
        <f t="shared" si="8"/>
        <v>70000</v>
      </c>
      <c r="F88" s="152"/>
      <c r="G88" s="142"/>
      <c r="H88" s="165"/>
      <c r="I88" s="92">
        <f t="shared" si="9"/>
        <v>0</v>
      </c>
      <c r="J88" s="85"/>
      <c r="K88" s="85"/>
      <c r="L88" s="85"/>
      <c r="M88" s="85"/>
      <c r="N88" s="85"/>
      <c r="O88" s="85"/>
      <c r="P88" s="85"/>
      <c r="Q88" s="85"/>
      <c r="R88" s="152">
        <f t="shared" si="11"/>
        <v>0</v>
      </c>
      <c r="S88" s="142">
        <v>40000</v>
      </c>
      <c r="T88" s="165">
        <v>30000</v>
      </c>
      <c r="U88" s="39">
        <f t="shared" si="10"/>
        <v>70000</v>
      </c>
      <c r="V88" s="56" t="s">
        <v>99</v>
      </c>
      <c r="W88" s="52" t="s">
        <v>336</v>
      </c>
      <c r="X88" s="56" t="s">
        <v>76</v>
      </c>
      <c r="Y88" s="58" t="s">
        <v>130</v>
      </c>
      <c r="Z88" s="57" t="s">
        <v>43</v>
      </c>
    </row>
    <row r="89" spans="1:54" s="75" customFormat="1" ht="88.5" customHeight="1" x14ac:dyDescent="0.2">
      <c r="A89" s="53" t="s">
        <v>165</v>
      </c>
      <c r="B89" s="54" t="s">
        <v>490</v>
      </c>
      <c r="C89" s="59" t="s">
        <v>248</v>
      </c>
      <c r="D89" s="184">
        <v>40000</v>
      </c>
      <c r="E89" s="40">
        <f t="shared" si="8"/>
        <v>40000</v>
      </c>
      <c r="F89" s="152"/>
      <c r="G89" s="142"/>
      <c r="H89" s="165"/>
      <c r="I89" s="92">
        <f t="shared" si="9"/>
        <v>0</v>
      </c>
      <c r="J89" s="85"/>
      <c r="K89" s="85"/>
      <c r="L89" s="85"/>
      <c r="M89" s="85"/>
      <c r="N89" s="85"/>
      <c r="O89" s="85"/>
      <c r="P89" s="85"/>
      <c r="Q89" s="85"/>
      <c r="R89" s="152">
        <f t="shared" si="11"/>
        <v>0</v>
      </c>
      <c r="S89" s="142">
        <v>20000</v>
      </c>
      <c r="T89" s="165">
        <v>20000</v>
      </c>
      <c r="U89" s="39">
        <f t="shared" si="10"/>
        <v>40000</v>
      </c>
      <c r="V89" s="56" t="s">
        <v>99</v>
      </c>
      <c r="W89" s="52" t="s">
        <v>336</v>
      </c>
      <c r="X89" s="56" t="s">
        <v>76</v>
      </c>
      <c r="Y89" s="58" t="s">
        <v>130</v>
      </c>
      <c r="Z89" s="57" t="s">
        <v>43</v>
      </c>
    </row>
    <row r="90" spans="1:54" s="75" customFormat="1" ht="105.75" customHeight="1" x14ac:dyDescent="0.2">
      <c r="A90" s="53" t="s">
        <v>165</v>
      </c>
      <c r="B90" s="54" t="s">
        <v>491</v>
      </c>
      <c r="C90" s="59" t="s">
        <v>249</v>
      </c>
      <c r="D90" s="184">
        <v>25000</v>
      </c>
      <c r="E90" s="40">
        <f t="shared" si="8"/>
        <v>25000</v>
      </c>
      <c r="F90" s="152"/>
      <c r="G90" s="142"/>
      <c r="H90" s="165"/>
      <c r="I90" s="92">
        <f t="shared" si="9"/>
        <v>0</v>
      </c>
      <c r="J90" s="85"/>
      <c r="K90" s="85"/>
      <c r="L90" s="85"/>
      <c r="M90" s="85"/>
      <c r="N90" s="85"/>
      <c r="O90" s="85"/>
      <c r="P90" s="85"/>
      <c r="Q90" s="85"/>
      <c r="R90" s="152">
        <f t="shared" si="11"/>
        <v>0</v>
      </c>
      <c r="S90" s="142">
        <v>15000</v>
      </c>
      <c r="T90" s="165">
        <v>10000</v>
      </c>
      <c r="U90" s="39">
        <f t="shared" si="10"/>
        <v>25000</v>
      </c>
      <c r="V90" s="56" t="s">
        <v>99</v>
      </c>
      <c r="W90" s="52" t="s">
        <v>336</v>
      </c>
      <c r="X90" s="56" t="s">
        <v>76</v>
      </c>
      <c r="Y90" s="58" t="s">
        <v>130</v>
      </c>
      <c r="Z90" s="57" t="s">
        <v>43</v>
      </c>
    </row>
    <row r="91" spans="1:54" s="75" customFormat="1" ht="61.5" customHeight="1" x14ac:dyDescent="0.2">
      <c r="A91" s="53" t="s">
        <v>165</v>
      </c>
      <c r="B91" s="54" t="s">
        <v>364</v>
      </c>
      <c r="C91" s="59" t="s">
        <v>250</v>
      </c>
      <c r="D91" s="184">
        <v>360000</v>
      </c>
      <c r="E91" s="40">
        <f t="shared" si="8"/>
        <v>360000</v>
      </c>
      <c r="F91" s="152">
        <v>40000</v>
      </c>
      <c r="G91" s="142">
        <v>40000</v>
      </c>
      <c r="H91" s="165"/>
      <c r="I91" s="92">
        <f t="shared" si="9"/>
        <v>80000</v>
      </c>
      <c r="J91" s="128"/>
      <c r="K91" s="85">
        <v>100000</v>
      </c>
      <c r="L91" s="85"/>
      <c r="M91" s="85"/>
      <c r="N91" s="85"/>
      <c r="O91" s="85"/>
      <c r="P91" s="85">
        <v>40000</v>
      </c>
      <c r="Q91" s="85"/>
      <c r="R91" s="152">
        <f t="shared" si="11"/>
        <v>140000</v>
      </c>
      <c r="S91" s="142">
        <v>140000</v>
      </c>
      <c r="T91" s="165"/>
      <c r="U91" s="39">
        <f t="shared" si="10"/>
        <v>280000</v>
      </c>
      <c r="V91" s="56" t="s">
        <v>84</v>
      </c>
      <c r="W91" s="52" t="s">
        <v>301</v>
      </c>
      <c r="X91" s="56" t="s">
        <v>76</v>
      </c>
      <c r="Y91" s="58" t="s">
        <v>130</v>
      </c>
      <c r="Z91" s="57" t="s">
        <v>43</v>
      </c>
    </row>
    <row r="92" spans="1:54" s="75" customFormat="1" ht="61.5" customHeight="1" x14ac:dyDescent="0.2">
      <c r="A92" s="53" t="s">
        <v>165</v>
      </c>
      <c r="B92" s="54" t="s">
        <v>399</v>
      </c>
      <c r="C92" s="59" t="s">
        <v>251</v>
      </c>
      <c r="D92" s="184">
        <v>60000</v>
      </c>
      <c r="E92" s="115">
        <f t="shared" si="8"/>
        <v>60000</v>
      </c>
      <c r="F92" s="152">
        <v>30000</v>
      </c>
      <c r="G92" s="142"/>
      <c r="H92" s="165"/>
      <c r="I92" s="92">
        <f t="shared" si="9"/>
        <v>30000</v>
      </c>
      <c r="J92" s="85"/>
      <c r="K92" s="85"/>
      <c r="L92" s="85"/>
      <c r="M92" s="85"/>
      <c r="N92" s="85"/>
      <c r="O92" s="85"/>
      <c r="P92" s="85"/>
      <c r="Q92" s="85">
        <v>30000</v>
      </c>
      <c r="R92" s="154">
        <f t="shared" si="11"/>
        <v>30000</v>
      </c>
      <c r="S92" s="146"/>
      <c r="T92" s="172"/>
      <c r="U92" s="39">
        <f t="shared" si="10"/>
        <v>30000</v>
      </c>
      <c r="V92" s="56" t="s">
        <v>100</v>
      </c>
      <c r="W92" s="52" t="s">
        <v>301</v>
      </c>
      <c r="X92" s="56" t="s">
        <v>76</v>
      </c>
      <c r="Y92" s="58" t="s">
        <v>130</v>
      </c>
      <c r="Z92" s="57" t="s">
        <v>43</v>
      </c>
    </row>
    <row r="93" spans="1:54" s="75" customFormat="1" ht="85.5" customHeight="1" x14ac:dyDescent="0.2">
      <c r="A93" s="53" t="s">
        <v>166</v>
      </c>
      <c r="B93" s="54" t="s">
        <v>467</v>
      </c>
      <c r="C93" s="59" t="s">
        <v>262</v>
      </c>
      <c r="D93" s="184">
        <v>3031540</v>
      </c>
      <c r="E93" s="115">
        <f t="shared" si="8"/>
        <v>900000</v>
      </c>
      <c r="F93" s="156"/>
      <c r="G93" s="146"/>
      <c r="H93" s="172"/>
      <c r="I93" s="92">
        <f t="shared" si="9"/>
        <v>0</v>
      </c>
      <c r="J93" s="85">
        <v>450000</v>
      </c>
      <c r="K93" s="85"/>
      <c r="L93" s="85"/>
      <c r="M93" s="85"/>
      <c r="N93" s="85">
        <v>135000</v>
      </c>
      <c r="O93" s="85">
        <v>315000</v>
      </c>
      <c r="P93" s="85"/>
      <c r="Q93" s="85"/>
      <c r="R93" s="154">
        <f t="shared" si="11"/>
        <v>900000</v>
      </c>
      <c r="S93" s="143"/>
      <c r="T93" s="172"/>
      <c r="U93" s="39">
        <f t="shared" si="10"/>
        <v>900000</v>
      </c>
      <c r="V93" s="56" t="s">
        <v>101</v>
      </c>
      <c r="W93" s="67" t="s">
        <v>153</v>
      </c>
      <c r="X93" s="56" t="s">
        <v>135</v>
      </c>
      <c r="Y93" s="58" t="s">
        <v>143</v>
      </c>
      <c r="Z93" s="57" t="s">
        <v>43</v>
      </c>
    </row>
    <row r="94" spans="1:54" s="75" customFormat="1" ht="82.5" customHeight="1" x14ac:dyDescent="0.2">
      <c r="A94" s="53" t="s">
        <v>166</v>
      </c>
      <c r="B94" s="54" t="s">
        <v>466</v>
      </c>
      <c r="C94" s="59" t="s">
        <v>263</v>
      </c>
      <c r="D94" s="184">
        <v>3600000</v>
      </c>
      <c r="E94" s="115">
        <f t="shared" si="8"/>
        <v>3600100</v>
      </c>
      <c r="F94" s="152">
        <v>100000</v>
      </c>
      <c r="G94" s="146"/>
      <c r="H94" s="172"/>
      <c r="I94" s="92">
        <f t="shared" si="9"/>
        <v>100000</v>
      </c>
      <c r="J94" s="85">
        <v>250050</v>
      </c>
      <c r="K94" s="85"/>
      <c r="L94" s="85"/>
      <c r="M94" s="85"/>
      <c r="N94" s="85">
        <v>75015</v>
      </c>
      <c r="O94" s="85">
        <v>175035</v>
      </c>
      <c r="P94" s="85"/>
      <c r="Q94" s="85"/>
      <c r="R94" s="154">
        <f t="shared" si="11"/>
        <v>500100</v>
      </c>
      <c r="S94" s="143">
        <v>1500000</v>
      </c>
      <c r="T94" s="176">
        <v>1500000</v>
      </c>
      <c r="U94" s="39">
        <f t="shared" si="10"/>
        <v>3500100</v>
      </c>
      <c r="V94" s="56" t="s">
        <v>101</v>
      </c>
      <c r="W94" s="67" t="s">
        <v>337</v>
      </c>
      <c r="X94" s="56" t="s">
        <v>135</v>
      </c>
      <c r="Y94" s="58" t="s">
        <v>365</v>
      </c>
      <c r="Z94" s="57" t="s">
        <v>43</v>
      </c>
    </row>
    <row r="95" spans="1:54" s="75" customFormat="1" ht="76.5" x14ac:dyDescent="0.2">
      <c r="A95" s="53" t="s">
        <v>166</v>
      </c>
      <c r="B95" s="54" t="s">
        <v>481</v>
      </c>
      <c r="C95" s="108" t="s">
        <v>256</v>
      </c>
      <c r="D95" s="184">
        <v>4185480</v>
      </c>
      <c r="E95" s="115">
        <f t="shared" si="8"/>
        <v>1258858</v>
      </c>
      <c r="F95" s="156"/>
      <c r="G95" s="146"/>
      <c r="H95" s="172"/>
      <c r="I95" s="92">
        <f t="shared" si="9"/>
        <v>0</v>
      </c>
      <c r="J95" s="85">
        <v>250000</v>
      </c>
      <c r="K95" s="85"/>
      <c r="L95" s="85"/>
      <c r="M95" s="85"/>
      <c r="N95" s="85">
        <v>75000</v>
      </c>
      <c r="O95" s="85">
        <v>175000</v>
      </c>
      <c r="P95" s="85"/>
      <c r="Q95" s="85"/>
      <c r="R95" s="154">
        <f t="shared" si="11"/>
        <v>500000</v>
      </c>
      <c r="S95" s="143">
        <v>758858</v>
      </c>
      <c r="T95" s="172"/>
      <c r="U95" s="39">
        <f t="shared" si="10"/>
        <v>1258858</v>
      </c>
      <c r="V95" s="56" t="s">
        <v>102</v>
      </c>
      <c r="W95" s="97" t="s">
        <v>154</v>
      </c>
      <c r="X95" s="56" t="s">
        <v>135</v>
      </c>
      <c r="Y95" s="58" t="s">
        <v>128</v>
      </c>
      <c r="Z95" s="57" t="s">
        <v>43</v>
      </c>
    </row>
    <row r="96" spans="1:54" s="75" customFormat="1" ht="79.5" customHeight="1" x14ac:dyDescent="0.2">
      <c r="A96" s="53" t="s">
        <v>166</v>
      </c>
      <c r="B96" s="54" t="s">
        <v>468</v>
      </c>
      <c r="C96" s="59" t="s">
        <v>257</v>
      </c>
      <c r="D96" s="184">
        <v>5965280</v>
      </c>
      <c r="E96" s="115">
        <f t="shared" si="8"/>
        <v>2976094</v>
      </c>
      <c r="F96" s="152">
        <v>0</v>
      </c>
      <c r="G96" s="146"/>
      <c r="H96" s="172"/>
      <c r="I96" s="92">
        <v>0</v>
      </c>
      <c r="J96" s="85">
        <v>0</v>
      </c>
      <c r="K96" s="85"/>
      <c r="L96" s="85"/>
      <c r="M96" s="85"/>
      <c r="N96" s="85">
        <v>0</v>
      </c>
      <c r="O96" s="85">
        <v>0</v>
      </c>
      <c r="P96" s="85"/>
      <c r="Q96" s="85"/>
      <c r="R96" s="154">
        <v>0</v>
      </c>
      <c r="S96" s="142">
        <v>2976094</v>
      </c>
      <c r="T96" s="176"/>
      <c r="U96" s="39">
        <f t="shared" si="10"/>
        <v>2976094</v>
      </c>
      <c r="V96" s="56" t="s">
        <v>101</v>
      </c>
      <c r="W96" s="97" t="s">
        <v>155</v>
      </c>
      <c r="X96" s="56" t="s">
        <v>135</v>
      </c>
      <c r="Y96" s="58" t="s">
        <v>365</v>
      </c>
      <c r="Z96" s="57" t="s">
        <v>43</v>
      </c>
    </row>
    <row r="97" spans="1:26" s="75" customFormat="1" ht="103.5" customHeight="1" x14ac:dyDescent="0.2">
      <c r="A97" s="53" t="s">
        <v>166</v>
      </c>
      <c r="B97" s="54" t="s">
        <v>469</v>
      </c>
      <c r="C97" s="59" t="s">
        <v>103</v>
      </c>
      <c r="D97" s="184">
        <v>800000</v>
      </c>
      <c r="E97" s="115">
        <f t="shared" si="8"/>
        <v>800000</v>
      </c>
      <c r="F97" s="152"/>
      <c r="G97" s="142"/>
      <c r="H97" s="165"/>
      <c r="I97" s="92">
        <f t="shared" si="9"/>
        <v>0</v>
      </c>
      <c r="J97" s="85"/>
      <c r="K97" s="85"/>
      <c r="L97" s="85"/>
      <c r="M97" s="85"/>
      <c r="N97" s="85"/>
      <c r="O97" s="85"/>
      <c r="P97" s="85"/>
      <c r="Q97" s="85"/>
      <c r="R97" s="154">
        <f t="shared" si="11"/>
        <v>0</v>
      </c>
      <c r="S97" s="142">
        <v>400000</v>
      </c>
      <c r="T97" s="165">
        <v>400000</v>
      </c>
      <c r="U97" s="39">
        <f t="shared" si="10"/>
        <v>800000</v>
      </c>
      <c r="V97" s="56" t="s">
        <v>101</v>
      </c>
      <c r="W97" s="97">
        <v>511700</v>
      </c>
      <c r="X97" s="56" t="s">
        <v>135</v>
      </c>
      <c r="Y97" s="58" t="s">
        <v>158</v>
      </c>
      <c r="Z97" s="57" t="s">
        <v>43</v>
      </c>
    </row>
    <row r="98" spans="1:26" ht="156.75" customHeight="1" x14ac:dyDescent="0.2">
      <c r="A98" s="33" t="s">
        <v>166</v>
      </c>
      <c r="B98" s="35" t="s">
        <v>252</v>
      </c>
      <c r="C98" s="34" t="s">
        <v>268</v>
      </c>
      <c r="D98" s="184">
        <v>15000000</v>
      </c>
      <c r="E98" s="40">
        <f t="shared" si="8"/>
        <v>3500000</v>
      </c>
      <c r="F98" s="156"/>
      <c r="G98" s="146"/>
      <c r="H98" s="172"/>
      <c r="I98" s="92">
        <f t="shared" si="9"/>
        <v>0</v>
      </c>
      <c r="J98" s="85">
        <v>0</v>
      </c>
      <c r="K98" s="85"/>
      <c r="L98" s="85"/>
      <c r="M98" s="85">
        <v>500000</v>
      </c>
      <c r="N98" s="83"/>
      <c r="O98" s="83"/>
      <c r="P98" s="83"/>
      <c r="Q98" s="83"/>
      <c r="R98" s="154">
        <f t="shared" si="11"/>
        <v>500000</v>
      </c>
      <c r="S98" s="142">
        <v>1500000</v>
      </c>
      <c r="T98" s="165">
        <v>1500000</v>
      </c>
      <c r="U98" s="39">
        <f t="shared" si="10"/>
        <v>3500000</v>
      </c>
      <c r="V98" s="36" t="s">
        <v>104</v>
      </c>
      <c r="W98" s="70" t="s">
        <v>105</v>
      </c>
      <c r="X98" s="56" t="s">
        <v>135</v>
      </c>
      <c r="Y98" s="58" t="s">
        <v>302</v>
      </c>
      <c r="Z98" s="49" t="s">
        <v>43</v>
      </c>
    </row>
    <row r="99" spans="1:26" ht="138.75" customHeight="1" x14ac:dyDescent="0.2">
      <c r="A99" s="33" t="s">
        <v>166</v>
      </c>
      <c r="B99" s="35" t="s">
        <v>253</v>
      </c>
      <c r="C99" s="77" t="s">
        <v>267</v>
      </c>
      <c r="D99" s="184">
        <v>8000000</v>
      </c>
      <c r="E99" s="40">
        <f t="shared" si="8"/>
        <v>2400000</v>
      </c>
      <c r="F99" s="156"/>
      <c r="G99" s="146"/>
      <c r="H99" s="172"/>
      <c r="I99" s="92">
        <f t="shared" si="9"/>
        <v>0</v>
      </c>
      <c r="J99" s="85">
        <v>400000</v>
      </c>
      <c r="K99" s="85"/>
      <c r="L99" s="85"/>
      <c r="M99" s="85">
        <v>400000</v>
      </c>
      <c r="N99" s="83"/>
      <c r="O99" s="83"/>
      <c r="P99" s="83"/>
      <c r="Q99" s="83"/>
      <c r="R99" s="152">
        <f t="shared" si="11"/>
        <v>800000</v>
      </c>
      <c r="S99" s="142">
        <v>800000</v>
      </c>
      <c r="T99" s="165">
        <v>800000</v>
      </c>
      <c r="U99" s="39">
        <f t="shared" si="10"/>
        <v>2400000</v>
      </c>
      <c r="V99" s="36" t="s">
        <v>104</v>
      </c>
      <c r="W99" s="70" t="s">
        <v>105</v>
      </c>
      <c r="X99" s="56" t="s">
        <v>135</v>
      </c>
      <c r="Y99" s="58" t="s">
        <v>302</v>
      </c>
      <c r="Z99" s="49" t="s">
        <v>43</v>
      </c>
    </row>
    <row r="100" spans="1:26" ht="108" customHeight="1" x14ac:dyDescent="0.2">
      <c r="A100" s="33" t="s">
        <v>166</v>
      </c>
      <c r="B100" s="35" t="s">
        <v>178</v>
      </c>
      <c r="C100" s="34" t="s">
        <v>265</v>
      </c>
      <c r="D100" s="184">
        <v>10000000</v>
      </c>
      <c r="E100" s="40">
        <f t="shared" si="8"/>
        <v>4000000</v>
      </c>
      <c r="F100" s="156"/>
      <c r="G100" s="146"/>
      <c r="H100" s="172"/>
      <c r="I100" s="92">
        <f t="shared" si="9"/>
        <v>0</v>
      </c>
      <c r="J100" s="85"/>
      <c r="K100" s="85"/>
      <c r="L100" s="85"/>
      <c r="M100" s="85">
        <v>1500000</v>
      </c>
      <c r="N100" s="83"/>
      <c r="O100" s="83"/>
      <c r="P100" s="83"/>
      <c r="Q100" s="83"/>
      <c r="R100" s="152">
        <f t="shared" si="11"/>
        <v>1500000</v>
      </c>
      <c r="S100" s="142">
        <v>2500000</v>
      </c>
      <c r="T100" s="165"/>
      <c r="U100" s="39">
        <f t="shared" si="10"/>
        <v>4000000</v>
      </c>
      <c r="V100" s="36" t="s">
        <v>104</v>
      </c>
      <c r="W100" s="70" t="s">
        <v>105</v>
      </c>
      <c r="X100" s="56" t="s">
        <v>135</v>
      </c>
      <c r="Y100" s="58" t="s">
        <v>302</v>
      </c>
      <c r="Z100" s="49" t="s">
        <v>43</v>
      </c>
    </row>
    <row r="101" spans="1:26" ht="138.75" customHeight="1" x14ac:dyDescent="0.2">
      <c r="A101" s="33" t="s">
        <v>166</v>
      </c>
      <c r="B101" s="35" t="s">
        <v>254</v>
      </c>
      <c r="C101" s="34" t="s">
        <v>338</v>
      </c>
      <c r="D101" s="184">
        <v>5000000</v>
      </c>
      <c r="E101" s="40">
        <f t="shared" ref="E101:E130" si="12">SUM(I101+U101)</f>
        <v>2600000</v>
      </c>
      <c r="F101" s="156"/>
      <c r="G101" s="146"/>
      <c r="H101" s="172"/>
      <c r="I101" s="92">
        <f t="shared" ref="I101:I130" si="13">SUM(F101:H101)</f>
        <v>0</v>
      </c>
      <c r="J101" s="85">
        <v>400000</v>
      </c>
      <c r="K101" s="85"/>
      <c r="L101" s="85"/>
      <c r="M101" s="85">
        <v>400000</v>
      </c>
      <c r="N101" s="83"/>
      <c r="O101" s="83"/>
      <c r="P101" s="83"/>
      <c r="Q101" s="83"/>
      <c r="R101" s="152">
        <f t="shared" si="11"/>
        <v>800000</v>
      </c>
      <c r="S101" s="142">
        <v>900000</v>
      </c>
      <c r="T101" s="165">
        <v>900000</v>
      </c>
      <c r="U101" s="39">
        <f t="shared" ref="U101:U130" si="14">SUM(R101:T101)</f>
        <v>2600000</v>
      </c>
      <c r="V101" s="36" t="s">
        <v>104</v>
      </c>
      <c r="W101" s="70" t="s">
        <v>105</v>
      </c>
      <c r="X101" s="56" t="s">
        <v>135</v>
      </c>
      <c r="Y101" s="58" t="s">
        <v>302</v>
      </c>
      <c r="Z101" s="49" t="s">
        <v>43</v>
      </c>
    </row>
    <row r="102" spans="1:26" ht="125.25" customHeight="1" x14ac:dyDescent="0.2">
      <c r="A102" s="33" t="s">
        <v>166</v>
      </c>
      <c r="B102" s="35" t="s">
        <v>255</v>
      </c>
      <c r="C102" s="34" t="s">
        <v>266</v>
      </c>
      <c r="D102" s="184">
        <v>4000000</v>
      </c>
      <c r="E102" s="40">
        <f t="shared" si="12"/>
        <v>2000000</v>
      </c>
      <c r="F102" s="156"/>
      <c r="G102" s="146"/>
      <c r="H102" s="172"/>
      <c r="I102" s="92">
        <f t="shared" si="13"/>
        <v>0</v>
      </c>
      <c r="J102" s="85">
        <v>300000</v>
      </c>
      <c r="K102" s="85"/>
      <c r="L102" s="85"/>
      <c r="M102" s="85">
        <v>300000</v>
      </c>
      <c r="N102" s="83"/>
      <c r="O102" s="83"/>
      <c r="P102" s="83"/>
      <c r="Q102" s="83"/>
      <c r="R102" s="152">
        <f t="shared" si="11"/>
        <v>600000</v>
      </c>
      <c r="S102" s="142">
        <v>600000</v>
      </c>
      <c r="T102" s="165">
        <v>800000</v>
      </c>
      <c r="U102" s="39">
        <f t="shared" si="14"/>
        <v>2000000</v>
      </c>
      <c r="V102" s="36" t="s">
        <v>104</v>
      </c>
      <c r="W102" s="70" t="s">
        <v>105</v>
      </c>
      <c r="X102" s="56" t="s">
        <v>135</v>
      </c>
      <c r="Y102" s="58" t="s">
        <v>302</v>
      </c>
      <c r="Z102" s="49" t="s">
        <v>43</v>
      </c>
    </row>
    <row r="103" spans="1:26" s="75" customFormat="1" ht="57.75" customHeight="1" x14ac:dyDescent="0.2">
      <c r="A103" s="53" t="s">
        <v>166</v>
      </c>
      <c r="B103" s="54" t="s">
        <v>427</v>
      </c>
      <c r="C103" s="59" t="s">
        <v>425</v>
      </c>
      <c r="D103" s="184">
        <v>10000000</v>
      </c>
      <c r="E103" s="106">
        <f t="shared" si="12"/>
        <v>10000000</v>
      </c>
      <c r="F103" s="156"/>
      <c r="G103" s="146"/>
      <c r="H103" s="172"/>
      <c r="I103" s="92">
        <f t="shared" si="13"/>
        <v>0</v>
      </c>
      <c r="J103" s="85"/>
      <c r="K103" s="85"/>
      <c r="L103" s="85"/>
      <c r="M103" s="85"/>
      <c r="N103" s="85"/>
      <c r="O103" s="85"/>
      <c r="P103" s="85"/>
      <c r="Q103" s="85"/>
      <c r="R103" s="152">
        <f t="shared" si="11"/>
        <v>0</v>
      </c>
      <c r="S103" s="142">
        <v>5000000</v>
      </c>
      <c r="T103" s="165">
        <v>5000000</v>
      </c>
      <c r="U103" s="39">
        <f t="shared" si="14"/>
        <v>10000000</v>
      </c>
      <c r="V103" s="99" t="s">
        <v>56</v>
      </c>
      <c r="W103" s="52" t="s">
        <v>60</v>
      </c>
      <c r="X103" s="56" t="s">
        <v>135</v>
      </c>
      <c r="Y103" s="98" t="s">
        <v>366</v>
      </c>
      <c r="Z103" s="57" t="s">
        <v>43</v>
      </c>
    </row>
    <row r="104" spans="1:26" s="75" customFormat="1" ht="49.5" customHeight="1" x14ac:dyDescent="0.2">
      <c r="A104" s="53" t="s">
        <v>166</v>
      </c>
      <c r="B104" s="54" t="s">
        <v>426</v>
      </c>
      <c r="C104" s="59" t="s">
        <v>424</v>
      </c>
      <c r="D104" s="184">
        <v>150000000</v>
      </c>
      <c r="E104" s="106">
        <f t="shared" si="12"/>
        <v>100000000</v>
      </c>
      <c r="F104" s="156"/>
      <c r="G104" s="146"/>
      <c r="H104" s="172"/>
      <c r="I104" s="92">
        <f t="shared" si="13"/>
        <v>0</v>
      </c>
      <c r="J104" s="85"/>
      <c r="K104" s="85"/>
      <c r="L104" s="85"/>
      <c r="M104" s="85"/>
      <c r="N104" s="85"/>
      <c r="O104" s="85"/>
      <c r="P104" s="85"/>
      <c r="Q104" s="85"/>
      <c r="R104" s="152">
        <f t="shared" si="11"/>
        <v>0</v>
      </c>
      <c r="S104" s="142">
        <v>50000000</v>
      </c>
      <c r="T104" s="165">
        <v>50000000</v>
      </c>
      <c r="U104" s="39">
        <f t="shared" si="14"/>
        <v>100000000</v>
      </c>
      <c r="V104" s="52" t="s">
        <v>423</v>
      </c>
      <c r="W104" s="52" t="s">
        <v>423</v>
      </c>
      <c r="X104" s="56" t="s">
        <v>135</v>
      </c>
      <c r="Y104" s="98" t="s">
        <v>366</v>
      </c>
      <c r="Z104" s="57" t="s">
        <v>43</v>
      </c>
    </row>
    <row r="105" spans="1:26" s="75" customFormat="1" ht="49.5" customHeight="1" x14ac:dyDescent="0.2">
      <c r="A105" s="53" t="s">
        <v>166</v>
      </c>
      <c r="B105" s="54" t="s">
        <v>428</v>
      </c>
      <c r="C105" s="59" t="s">
        <v>429</v>
      </c>
      <c r="D105" s="184">
        <v>100000000</v>
      </c>
      <c r="E105" s="106">
        <f t="shared" si="12"/>
        <v>30000000</v>
      </c>
      <c r="F105" s="156"/>
      <c r="G105" s="146"/>
      <c r="H105" s="172"/>
      <c r="I105" s="92">
        <f t="shared" si="13"/>
        <v>0</v>
      </c>
      <c r="J105" s="85"/>
      <c r="K105" s="85"/>
      <c r="L105" s="85"/>
      <c r="M105" s="85"/>
      <c r="N105" s="85"/>
      <c r="O105" s="85"/>
      <c r="P105" s="85"/>
      <c r="Q105" s="85"/>
      <c r="R105" s="152">
        <f t="shared" si="11"/>
        <v>0</v>
      </c>
      <c r="S105" s="142"/>
      <c r="T105" s="165">
        <v>30000000</v>
      </c>
      <c r="U105" s="39">
        <f t="shared" si="14"/>
        <v>30000000</v>
      </c>
      <c r="V105" s="52" t="s">
        <v>423</v>
      </c>
      <c r="W105" s="52" t="s">
        <v>423</v>
      </c>
      <c r="X105" s="56" t="s">
        <v>135</v>
      </c>
      <c r="Y105" s="98" t="s">
        <v>439</v>
      </c>
      <c r="Z105" s="57" t="s">
        <v>43</v>
      </c>
    </row>
    <row r="106" spans="1:26" s="75" customFormat="1" ht="83.25" customHeight="1" x14ac:dyDescent="0.2">
      <c r="A106" s="53" t="s">
        <v>354</v>
      </c>
      <c r="B106" s="54" t="s">
        <v>440</v>
      </c>
      <c r="C106" s="59" t="s">
        <v>355</v>
      </c>
      <c r="D106" s="184">
        <v>978677</v>
      </c>
      <c r="E106" s="106">
        <f t="shared" si="12"/>
        <v>978677</v>
      </c>
      <c r="F106" s="153">
        <v>200000</v>
      </c>
      <c r="G106" s="143">
        <v>200000</v>
      </c>
      <c r="H106" s="176"/>
      <c r="I106" s="92">
        <f t="shared" si="13"/>
        <v>400000</v>
      </c>
      <c r="J106" s="85"/>
      <c r="K106" s="85">
        <v>200000</v>
      </c>
      <c r="L106" s="85"/>
      <c r="M106" s="85"/>
      <c r="N106" s="85"/>
      <c r="O106" s="85"/>
      <c r="P106" s="85"/>
      <c r="Q106" s="85"/>
      <c r="R106" s="152">
        <f t="shared" si="11"/>
        <v>200000</v>
      </c>
      <c r="S106" s="142">
        <v>378677</v>
      </c>
      <c r="T106" s="165"/>
      <c r="U106" s="39">
        <f t="shared" si="14"/>
        <v>578677</v>
      </c>
      <c r="V106" s="56" t="s">
        <v>384</v>
      </c>
      <c r="W106" s="52" t="s">
        <v>60</v>
      </c>
      <c r="X106" s="67" t="s">
        <v>385</v>
      </c>
      <c r="Y106" s="58" t="s">
        <v>130</v>
      </c>
      <c r="Z106" s="57" t="s">
        <v>43</v>
      </c>
    </row>
    <row r="107" spans="1:26" s="75" customFormat="1" ht="76.5" customHeight="1" x14ac:dyDescent="0.2">
      <c r="A107" s="53" t="s">
        <v>348</v>
      </c>
      <c r="B107" s="54" t="s">
        <v>346</v>
      </c>
      <c r="C107" s="59" t="s">
        <v>349</v>
      </c>
      <c r="D107" s="184">
        <v>18000000</v>
      </c>
      <c r="E107" s="106">
        <f t="shared" si="12"/>
        <v>9000000</v>
      </c>
      <c r="F107" s="156"/>
      <c r="G107" s="140">
        <v>1050000</v>
      </c>
      <c r="H107" s="174">
        <v>1050000</v>
      </c>
      <c r="I107" s="92">
        <f t="shared" si="13"/>
        <v>2100000</v>
      </c>
      <c r="J107" s="85"/>
      <c r="K107" s="85"/>
      <c r="L107" s="85"/>
      <c r="M107" s="85"/>
      <c r="N107" s="85"/>
      <c r="O107" s="85"/>
      <c r="P107" s="85"/>
      <c r="Q107" s="85"/>
      <c r="R107" s="152">
        <f t="shared" si="11"/>
        <v>0</v>
      </c>
      <c r="S107" s="143">
        <v>3450000</v>
      </c>
      <c r="T107" s="176">
        <v>3450000</v>
      </c>
      <c r="U107" s="39">
        <f t="shared" si="14"/>
        <v>6900000</v>
      </c>
      <c r="V107" s="56" t="s">
        <v>101</v>
      </c>
      <c r="W107" s="52" t="s">
        <v>60</v>
      </c>
      <c r="X107" s="56" t="s">
        <v>135</v>
      </c>
      <c r="Y107" s="98" t="s">
        <v>347</v>
      </c>
      <c r="Z107" s="57" t="s">
        <v>41</v>
      </c>
    </row>
    <row r="108" spans="1:26" s="75" customFormat="1" ht="90.75" customHeight="1" x14ac:dyDescent="0.2">
      <c r="A108" s="53" t="s">
        <v>167</v>
      </c>
      <c r="B108" s="54" t="s">
        <v>470</v>
      </c>
      <c r="C108" s="108" t="s">
        <v>261</v>
      </c>
      <c r="D108" s="184">
        <v>3881480</v>
      </c>
      <c r="E108" s="106">
        <f t="shared" si="12"/>
        <v>1360000</v>
      </c>
      <c r="F108" s="156"/>
      <c r="G108" s="146"/>
      <c r="H108" s="172"/>
      <c r="I108" s="92">
        <f t="shared" si="13"/>
        <v>0</v>
      </c>
      <c r="J108" s="85">
        <v>680000</v>
      </c>
      <c r="K108" s="85"/>
      <c r="L108" s="85"/>
      <c r="M108" s="85"/>
      <c r="N108" s="85">
        <v>204000</v>
      </c>
      <c r="O108" s="85">
        <v>476000</v>
      </c>
      <c r="P108" s="85"/>
      <c r="Q108" s="85"/>
      <c r="R108" s="152">
        <f t="shared" si="11"/>
        <v>1360000</v>
      </c>
      <c r="S108" s="146"/>
      <c r="T108" s="172"/>
      <c r="U108" s="39">
        <f t="shared" si="14"/>
        <v>1360000</v>
      </c>
      <c r="V108" s="56" t="s">
        <v>101</v>
      </c>
      <c r="W108" s="97" t="s">
        <v>157</v>
      </c>
      <c r="X108" s="56" t="s">
        <v>135</v>
      </c>
      <c r="Y108" s="98" t="s">
        <v>128</v>
      </c>
      <c r="Z108" s="57" t="s">
        <v>41</v>
      </c>
    </row>
    <row r="109" spans="1:26" ht="105" customHeight="1" x14ac:dyDescent="0.2">
      <c r="A109" s="53" t="s">
        <v>167</v>
      </c>
      <c r="B109" s="54" t="s">
        <v>441</v>
      </c>
      <c r="C109" s="108" t="s">
        <v>264</v>
      </c>
      <c r="D109" s="184">
        <v>3403150</v>
      </c>
      <c r="E109" s="106">
        <f t="shared" si="12"/>
        <v>1781338</v>
      </c>
      <c r="F109" s="156"/>
      <c r="G109" s="146"/>
      <c r="H109" s="172"/>
      <c r="I109" s="92">
        <f t="shared" si="13"/>
        <v>0</v>
      </c>
      <c r="J109" s="85">
        <v>0</v>
      </c>
      <c r="K109" s="85"/>
      <c r="L109" s="85"/>
      <c r="M109" s="85"/>
      <c r="N109" s="85">
        <v>0</v>
      </c>
      <c r="O109" s="85"/>
      <c r="P109" s="85">
        <v>0</v>
      </c>
      <c r="Q109" s="85"/>
      <c r="R109" s="152">
        <f t="shared" si="11"/>
        <v>0</v>
      </c>
      <c r="S109" s="143">
        <v>1781338</v>
      </c>
      <c r="T109" s="176"/>
      <c r="U109" s="39">
        <f t="shared" si="14"/>
        <v>1781338</v>
      </c>
      <c r="V109" s="56" t="s">
        <v>101</v>
      </c>
      <c r="W109" s="97" t="s">
        <v>157</v>
      </c>
      <c r="X109" s="56" t="s">
        <v>135</v>
      </c>
      <c r="Y109" s="98" t="s">
        <v>442</v>
      </c>
      <c r="Z109" s="57" t="s">
        <v>41</v>
      </c>
    </row>
    <row r="110" spans="1:26" ht="123" customHeight="1" x14ac:dyDescent="0.2">
      <c r="A110" s="53" t="s">
        <v>167</v>
      </c>
      <c r="B110" s="54" t="s">
        <v>459</v>
      </c>
      <c r="C110" s="108" t="s">
        <v>259</v>
      </c>
      <c r="D110" s="184">
        <v>7412600</v>
      </c>
      <c r="E110" s="106">
        <f t="shared" si="12"/>
        <v>3706300</v>
      </c>
      <c r="F110" s="156"/>
      <c r="G110" s="146"/>
      <c r="H110" s="172"/>
      <c r="I110" s="92">
        <f t="shared" si="13"/>
        <v>0</v>
      </c>
      <c r="J110" s="85">
        <v>0</v>
      </c>
      <c r="K110" s="85"/>
      <c r="L110" s="85"/>
      <c r="M110" s="87"/>
      <c r="N110" s="85">
        <v>0</v>
      </c>
      <c r="O110" s="85"/>
      <c r="P110" s="85">
        <v>0</v>
      </c>
      <c r="Q110" s="85"/>
      <c r="R110" s="152">
        <f t="shared" si="11"/>
        <v>0</v>
      </c>
      <c r="S110" s="143">
        <v>3706300</v>
      </c>
      <c r="T110" s="176"/>
      <c r="U110" s="39">
        <f t="shared" si="14"/>
        <v>3706300</v>
      </c>
      <c r="V110" s="56" t="s">
        <v>101</v>
      </c>
      <c r="W110" s="97" t="s">
        <v>106</v>
      </c>
      <c r="X110" s="56" t="s">
        <v>135</v>
      </c>
      <c r="Y110" s="98" t="s">
        <v>442</v>
      </c>
      <c r="Z110" s="57" t="s">
        <v>41</v>
      </c>
    </row>
    <row r="111" spans="1:26" ht="120" customHeight="1" x14ac:dyDescent="0.2">
      <c r="A111" s="53" t="s">
        <v>167</v>
      </c>
      <c r="B111" s="54" t="s">
        <v>458</v>
      </c>
      <c r="C111" s="108" t="s">
        <v>260</v>
      </c>
      <c r="D111" s="184">
        <v>3305360</v>
      </c>
      <c r="E111" s="106">
        <f t="shared" si="12"/>
        <v>1652680</v>
      </c>
      <c r="F111" s="156"/>
      <c r="G111" s="146"/>
      <c r="H111" s="172"/>
      <c r="I111" s="92">
        <f t="shared" si="13"/>
        <v>0</v>
      </c>
      <c r="J111" s="85">
        <v>0</v>
      </c>
      <c r="K111" s="85"/>
      <c r="L111" s="85"/>
      <c r="M111" s="120"/>
      <c r="N111" s="85">
        <v>0</v>
      </c>
      <c r="O111" s="85"/>
      <c r="P111" s="85">
        <v>0</v>
      </c>
      <c r="Q111" s="85"/>
      <c r="R111" s="152">
        <f t="shared" si="11"/>
        <v>0</v>
      </c>
      <c r="S111" s="143">
        <v>1652680</v>
      </c>
      <c r="T111" s="176"/>
      <c r="U111" s="39">
        <f t="shared" si="14"/>
        <v>1652680</v>
      </c>
      <c r="V111" s="56" t="s">
        <v>101</v>
      </c>
      <c r="W111" s="97" t="s">
        <v>106</v>
      </c>
      <c r="X111" s="56" t="s">
        <v>135</v>
      </c>
      <c r="Y111" s="98" t="s">
        <v>442</v>
      </c>
      <c r="Z111" s="57" t="s">
        <v>41</v>
      </c>
    </row>
    <row r="112" spans="1:26" ht="79.5" customHeight="1" x14ac:dyDescent="0.2">
      <c r="A112" s="53" t="s">
        <v>167</v>
      </c>
      <c r="B112" s="54" t="s">
        <v>131</v>
      </c>
      <c r="C112" s="59" t="s">
        <v>129</v>
      </c>
      <c r="D112" s="184">
        <v>300000</v>
      </c>
      <c r="E112" s="106">
        <f t="shared" si="12"/>
        <v>300000</v>
      </c>
      <c r="F112" s="153">
        <v>109780</v>
      </c>
      <c r="G112" s="143">
        <v>120000</v>
      </c>
      <c r="H112" s="176">
        <v>70220</v>
      </c>
      <c r="I112" s="92">
        <f t="shared" si="13"/>
        <v>300000</v>
      </c>
      <c r="J112" s="85"/>
      <c r="K112" s="85"/>
      <c r="L112" s="85"/>
      <c r="M112" s="85"/>
      <c r="N112" s="85"/>
      <c r="O112" s="85"/>
      <c r="P112" s="85"/>
      <c r="Q112" s="85"/>
      <c r="R112" s="152">
        <f t="shared" si="11"/>
        <v>0</v>
      </c>
      <c r="S112" s="146"/>
      <c r="T112" s="172"/>
      <c r="U112" s="39">
        <f t="shared" si="14"/>
        <v>0</v>
      </c>
      <c r="V112" s="56" t="s">
        <v>59</v>
      </c>
      <c r="W112" s="52" t="s">
        <v>314</v>
      </c>
      <c r="X112" s="56" t="s">
        <v>59</v>
      </c>
      <c r="Y112" s="58">
        <v>2017</v>
      </c>
      <c r="Z112" s="57" t="s">
        <v>41</v>
      </c>
    </row>
    <row r="113" spans="1:26" ht="102.75" customHeight="1" x14ac:dyDescent="0.2">
      <c r="A113" s="53" t="s">
        <v>161</v>
      </c>
      <c r="B113" s="35" t="s">
        <v>132</v>
      </c>
      <c r="C113" s="34" t="s">
        <v>107</v>
      </c>
      <c r="D113" s="184">
        <v>104598</v>
      </c>
      <c r="E113" s="106">
        <f t="shared" si="12"/>
        <v>14180</v>
      </c>
      <c r="F113" s="150">
        <v>14180</v>
      </c>
      <c r="G113" s="147"/>
      <c r="H113" s="183"/>
      <c r="I113" s="92">
        <f t="shared" si="13"/>
        <v>14180</v>
      </c>
      <c r="J113" s="83"/>
      <c r="K113" s="85"/>
      <c r="L113" s="83"/>
      <c r="M113" s="83"/>
      <c r="N113" s="83"/>
      <c r="O113" s="83"/>
      <c r="P113" s="83"/>
      <c r="Q113" s="83"/>
      <c r="R113" s="152">
        <f t="shared" si="11"/>
        <v>0</v>
      </c>
      <c r="S113" s="146"/>
      <c r="T113" s="172"/>
      <c r="U113" s="39">
        <f t="shared" si="14"/>
        <v>0</v>
      </c>
      <c r="V113" s="36" t="s">
        <v>59</v>
      </c>
      <c r="W113" s="66" t="s">
        <v>144</v>
      </c>
      <c r="X113" s="36" t="s">
        <v>59</v>
      </c>
      <c r="Y113" s="58">
        <v>2015</v>
      </c>
      <c r="Z113" s="49" t="s">
        <v>41</v>
      </c>
    </row>
    <row r="114" spans="1:26" s="75" customFormat="1" ht="108" customHeight="1" x14ac:dyDescent="0.2">
      <c r="A114" s="53" t="s">
        <v>167</v>
      </c>
      <c r="B114" s="54" t="s">
        <v>388</v>
      </c>
      <c r="C114" s="59" t="s">
        <v>339</v>
      </c>
      <c r="D114" s="184">
        <v>200000</v>
      </c>
      <c r="E114" s="106">
        <f t="shared" si="12"/>
        <v>200000</v>
      </c>
      <c r="F114" s="153">
        <v>100000</v>
      </c>
      <c r="G114" s="143">
        <v>100000</v>
      </c>
      <c r="H114" s="176"/>
      <c r="I114" s="92">
        <f t="shared" si="13"/>
        <v>200000</v>
      </c>
      <c r="J114" s="85"/>
      <c r="K114" s="85"/>
      <c r="L114" s="85"/>
      <c r="M114" s="85"/>
      <c r="N114" s="85"/>
      <c r="O114" s="85"/>
      <c r="P114" s="85"/>
      <c r="Q114" s="85"/>
      <c r="R114" s="152">
        <f t="shared" si="11"/>
        <v>0</v>
      </c>
      <c r="S114" s="146"/>
      <c r="T114" s="172"/>
      <c r="U114" s="39">
        <f t="shared" si="14"/>
        <v>0</v>
      </c>
      <c r="V114" s="56" t="s">
        <v>101</v>
      </c>
      <c r="W114" s="67">
        <v>412800</v>
      </c>
      <c r="X114" s="56" t="s">
        <v>135</v>
      </c>
      <c r="Y114" s="58">
        <v>2017</v>
      </c>
      <c r="Z114" s="57" t="s">
        <v>41</v>
      </c>
    </row>
    <row r="115" spans="1:26" s="75" customFormat="1" ht="105" customHeight="1" x14ac:dyDescent="0.2">
      <c r="A115" s="53" t="s">
        <v>167</v>
      </c>
      <c r="B115" s="54" t="s">
        <v>443</v>
      </c>
      <c r="C115" s="59" t="s">
        <v>444</v>
      </c>
      <c r="D115" s="184">
        <v>50000</v>
      </c>
      <c r="E115" s="106">
        <f t="shared" si="12"/>
        <v>30000</v>
      </c>
      <c r="F115" s="153">
        <v>30000</v>
      </c>
      <c r="G115" s="146"/>
      <c r="H115" s="172"/>
      <c r="I115" s="92">
        <f t="shared" si="13"/>
        <v>30000</v>
      </c>
      <c r="J115" s="85"/>
      <c r="K115" s="85"/>
      <c r="L115" s="85"/>
      <c r="M115" s="85"/>
      <c r="N115" s="85"/>
      <c r="O115" s="85"/>
      <c r="P115" s="85"/>
      <c r="Q115" s="85"/>
      <c r="R115" s="152">
        <f t="shared" si="11"/>
        <v>0</v>
      </c>
      <c r="S115" s="146"/>
      <c r="T115" s="172"/>
      <c r="U115" s="39">
        <f t="shared" si="14"/>
        <v>0</v>
      </c>
      <c r="V115" s="56" t="s">
        <v>445</v>
      </c>
      <c r="W115" s="52" t="s">
        <v>60</v>
      </c>
      <c r="X115" s="56" t="s">
        <v>135</v>
      </c>
      <c r="Y115" s="58">
        <v>2016</v>
      </c>
      <c r="Z115" s="57" t="s">
        <v>41</v>
      </c>
    </row>
    <row r="116" spans="1:26" ht="134.25" customHeight="1" x14ac:dyDescent="0.2">
      <c r="A116" s="53" t="s">
        <v>167</v>
      </c>
      <c r="B116" s="54" t="s">
        <v>381</v>
      </c>
      <c r="C116" s="59" t="s">
        <v>269</v>
      </c>
      <c r="D116" s="184">
        <v>50000</v>
      </c>
      <c r="E116" s="106">
        <f t="shared" si="12"/>
        <v>50000</v>
      </c>
      <c r="F116" s="153">
        <v>25000</v>
      </c>
      <c r="G116" s="143">
        <v>25000</v>
      </c>
      <c r="H116" s="176"/>
      <c r="I116" s="92">
        <f t="shared" si="13"/>
        <v>50000</v>
      </c>
      <c r="J116" s="85"/>
      <c r="K116" s="85"/>
      <c r="L116" s="85"/>
      <c r="M116" s="85"/>
      <c r="N116" s="85"/>
      <c r="O116" s="85"/>
      <c r="P116" s="85"/>
      <c r="Q116" s="85"/>
      <c r="R116" s="152">
        <f t="shared" si="11"/>
        <v>0</v>
      </c>
      <c r="S116" s="146"/>
      <c r="T116" s="172"/>
      <c r="U116" s="39">
        <f t="shared" si="14"/>
        <v>0</v>
      </c>
      <c r="V116" s="56" t="s">
        <v>101</v>
      </c>
      <c r="W116" s="52" t="s">
        <v>60</v>
      </c>
      <c r="X116" s="56" t="s">
        <v>135</v>
      </c>
      <c r="Y116" s="58">
        <v>2017</v>
      </c>
      <c r="Z116" s="57" t="s">
        <v>41</v>
      </c>
    </row>
    <row r="117" spans="1:26" s="75" customFormat="1" ht="106.5" customHeight="1" x14ac:dyDescent="0.2">
      <c r="A117" s="53" t="s">
        <v>167</v>
      </c>
      <c r="B117" s="104" t="s">
        <v>449</v>
      </c>
      <c r="C117" s="108" t="s">
        <v>446</v>
      </c>
      <c r="D117" s="184">
        <v>2550000</v>
      </c>
      <c r="E117" s="106">
        <f t="shared" si="12"/>
        <v>1000000</v>
      </c>
      <c r="F117" s="153"/>
      <c r="G117" s="143"/>
      <c r="H117" s="176"/>
      <c r="I117" s="92">
        <f t="shared" si="13"/>
        <v>0</v>
      </c>
      <c r="J117" s="85"/>
      <c r="K117" s="85"/>
      <c r="L117" s="85"/>
      <c r="M117" s="85"/>
      <c r="N117" s="85"/>
      <c r="O117" s="85"/>
      <c r="P117" s="85"/>
      <c r="Q117" s="85"/>
      <c r="R117" s="152">
        <f>SUM(J117:Q117)</f>
        <v>0</v>
      </c>
      <c r="S117" s="143"/>
      <c r="T117" s="176">
        <v>1000000</v>
      </c>
      <c r="U117" s="39">
        <f t="shared" si="14"/>
        <v>1000000</v>
      </c>
      <c r="V117" s="56" t="s">
        <v>447</v>
      </c>
      <c r="W117" s="52" t="s">
        <v>382</v>
      </c>
      <c r="X117" s="56" t="s">
        <v>135</v>
      </c>
      <c r="Y117" s="58" t="s">
        <v>448</v>
      </c>
      <c r="Z117" s="57" t="s">
        <v>41</v>
      </c>
    </row>
    <row r="118" spans="1:26" s="75" customFormat="1" ht="106.5" customHeight="1" x14ac:dyDescent="0.2">
      <c r="A118" s="53" t="s">
        <v>167</v>
      </c>
      <c r="B118" s="104" t="s">
        <v>471</v>
      </c>
      <c r="C118" s="108" t="s">
        <v>258</v>
      </c>
      <c r="D118" s="184">
        <v>1700000</v>
      </c>
      <c r="E118" s="106">
        <f t="shared" si="12"/>
        <v>0</v>
      </c>
      <c r="F118" s="153"/>
      <c r="G118" s="143"/>
      <c r="H118" s="176"/>
      <c r="I118" s="92">
        <f t="shared" si="13"/>
        <v>0</v>
      </c>
      <c r="J118" s="85"/>
      <c r="K118" s="85"/>
      <c r="L118" s="85"/>
      <c r="M118" s="85">
        <v>0</v>
      </c>
      <c r="N118" s="85"/>
      <c r="O118" s="85"/>
      <c r="P118" s="85"/>
      <c r="Q118" s="85"/>
      <c r="R118" s="152">
        <f>SUM(J118:Q118)</f>
        <v>0</v>
      </c>
      <c r="S118" s="146"/>
      <c r="T118" s="172"/>
      <c r="U118" s="39">
        <f t="shared" si="14"/>
        <v>0</v>
      </c>
      <c r="V118" s="56" t="s">
        <v>140</v>
      </c>
      <c r="W118" s="52" t="s">
        <v>156</v>
      </c>
      <c r="X118" s="56" t="s">
        <v>135</v>
      </c>
      <c r="Y118" s="58" t="s">
        <v>143</v>
      </c>
      <c r="Z118" s="57" t="s">
        <v>41</v>
      </c>
    </row>
    <row r="119" spans="1:26" s="75" customFormat="1" ht="72" customHeight="1" x14ac:dyDescent="0.2">
      <c r="A119" s="53" t="s">
        <v>348</v>
      </c>
      <c r="B119" s="104" t="s">
        <v>450</v>
      </c>
      <c r="C119" s="108" t="s">
        <v>350</v>
      </c>
      <c r="D119" s="184">
        <v>782330</v>
      </c>
      <c r="E119" s="106">
        <f t="shared" si="12"/>
        <v>782330</v>
      </c>
      <c r="F119" s="153"/>
      <c r="G119" s="143"/>
      <c r="H119" s="176"/>
      <c r="I119" s="92">
        <f t="shared" si="13"/>
        <v>0</v>
      </c>
      <c r="J119" s="85"/>
      <c r="K119" s="85"/>
      <c r="L119" s="85"/>
      <c r="M119" s="85"/>
      <c r="N119" s="85"/>
      <c r="O119" s="85"/>
      <c r="P119" s="85"/>
      <c r="Q119" s="85"/>
      <c r="R119" s="152">
        <f t="shared" si="11"/>
        <v>0</v>
      </c>
      <c r="S119" s="143">
        <v>391165</v>
      </c>
      <c r="T119" s="176">
        <v>391165</v>
      </c>
      <c r="U119" s="39">
        <f t="shared" si="14"/>
        <v>782330</v>
      </c>
      <c r="V119" s="56" t="s">
        <v>140</v>
      </c>
      <c r="W119" s="52" t="s">
        <v>382</v>
      </c>
      <c r="X119" s="56" t="s">
        <v>135</v>
      </c>
      <c r="Y119" s="58" t="s">
        <v>347</v>
      </c>
      <c r="Z119" s="57" t="s">
        <v>41</v>
      </c>
    </row>
    <row r="120" spans="1:26" s="75" customFormat="1" ht="81.75" customHeight="1" x14ac:dyDescent="0.2">
      <c r="A120" s="53" t="s">
        <v>167</v>
      </c>
      <c r="B120" s="104" t="s">
        <v>472</v>
      </c>
      <c r="C120" s="108" t="s">
        <v>351</v>
      </c>
      <c r="D120" s="184">
        <v>979415</v>
      </c>
      <c r="E120" s="106">
        <f t="shared" si="12"/>
        <v>979415</v>
      </c>
      <c r="F120" s="153"/>
      <c r="G120" s="143"/>
      <c r="H120" s="176"/>
      <c r="I120" s="92">
        <f t="shared" si="13"/>
        <v>0</v>
      </c>
      <c r="J120" s="85"/>
      <c r="K120" s="85"/>
      <c r="L120" s="85"/>
      <c r="M120" s="85">
        <v>100000</v>
      </c>
      <c r="N120" s="85"/>
      <c r="O120" s="85"/>
      <c r="P120" s="85"/>
      <c r="Q120" s="85"/>
      <c r="R120" s="152">
        <f t="shared" si="11"/>
        <v>100000</v>
      </c>
      <c r="S120" s="143">
        <v>440000</v>
      </c>
      <c r="T120" s="176">
        <v>439415</v>
      </c>
      <c r="U120" s="39">
        <f t="shared" si="14"/>
        <v>979415</v>
      </c>
      <c r="V120" s="56" t="s">
        <v>140</v>
      </c>
      <c r="W120" s="52" t="s">
        <v>382</v>
      </c>
      <c r="X120" s="56" t="s">
        <v>135</v>
      </c>
      <c r="Y120" s="58" t="s">
        <v>141</v>
      </c>
      <c r="Z120" s="57" t="s">
        <v>41</v>
      </c>
    </row>
    <row r="121" spans="1:26" s="75" customFormat="1" ht="96" customHeight="1" x14ac:dyDescent="0.2">
      <c r="A121" s="53" t="s">
        <v>167</v>
      </c>
      <c r="B121" s="54" t="s">
        <v>179</v>
      </c>
      <c r="C121" s="59" t="s">
        <v>271</v>
      </c>
      <c r="D121" s="184">
        <v>2760000</v>
      </c>
      <c r="E121" s="106">
        <f t="shared" si="12"/>
        <v>867000</v>
      </c>
      <c r="F121" s="153"/>
      <c r="G121" s="143"/>
      <c r="H121" s="176"/>
      <c r="I121" s="92">
        <f t="shared" si="13"/>
        <v>0</v>
      </c>
      <c r="J121" s="85"/>
      <c r="K121" s="85"/>
      <c r="L121" s="85"/>
      <c r="M121" s="85"/>
      <c r="N121" s="85">
        <v>289000</v>
      </c>
      <c r="O121" s="85"/>
      <c r="P121" s="85"/>
      <c r="Q121" s="85"/>
      <c r="R121" s="152">
        <f t="shared" si="11"/>
        <v>289000</v>
      </c>
      <c r="S121" s="143">
        <v>289000</v>
      </c>
      <c r="T121" s="176">
        <v>289000</v>
      </c>
      <c r="U121" s="39">
        <f t="shared" si="14"/>
        <v>867000</v>
      </c>
      <c r="V121" s="56" t="s">
        <v>108</v>
      </c>
      <c r="W121" s="67" t="s">
        <v>109</v>
      </c>
      <c r="X121" s="56" t="s">
        <v>135</v>
      </c>
      <c r="Y121" s="58" t="s">
        <v>128</v>
      </c>
      <c r="Z121" s="57" t="s">
        <v>41</v>
      </c>
    </row>
    <row r="122" spans="1:26" ht="65.25" customHeight="1" x14ac:dyDescent="0.2">
      <c r="A122" s="53" t="s">
        <v>168</v>
      </c>
      <c r="B122" s="54" t="s">
        <v>451</v>
      </c>
      <c r="C122" s="59" t="s">
        <v>270</v>
      </c>
      <c r="D122" s="184">
        <v>7000000</v>
      </c>
      <c r="E122" s="106">
        <f t="shared" si="12"/>
        <v>4000000</v>
      </c>
      <c r="F122" s="156"/>
      <c r="G122" s="146"/>
      <c r="H122" s="172"/>
      <c r="I122" s="92">
        <f t="shared" si="13"/>
        <v>0</v>
      </c>
      <c r="J122" s="85"/>
      <c r="K122" s="85"/>
      <c r="L122" s="85"/>
      <c r="M122" s="85"/>
      <c r="N122" s="85"/>
      <c r="O122" s="85"/>
      <c r="P122" s="85"/>
      <c r="Q122" s="85"/>
      <c r="R122" s="152">
        <f t="shared" si="11"/>
        <v>0</v>
      </c>
      <c r="S122" s="142">
        <v>2000000</v>
      </c>
      <c r="T122" s="165">
        <v>2000000</v>
      </c>
      <c r="U122" s="39">
        <f t="shared" si="14"/>
        <v>4000000</v>
      </c>
      <c r="V122" s="56" t="s">
        <v>110</v>
      </c>
      <c r="W122" s="67" t="s">
        <v>105</v>
      </c>
      <c r="X122" s="56" t="s">
        <v>135</v>
      </c>
      <c r="Y122" s="58" t="s">
        <v>347</v>
      </c>
      <c r="Z122" s="57" t="s">
        <v>41</v>
      </c>
    </row>
    <row r="123" spans="1:26" ht="106.5" customHeight="1" x14ac:dyDescent="0.2">
      <c r="A123" s="53" t="s">
        <v>168</v>
      </c>
      <c r="B123" s="54" t="s">
        <v>452</v>
      </c>
      <c r="C123" s="59" t="s">
        <v>272</v>
      </c>
      <c r="D123" s="184">
        <v>6300000</v>
      </c>
      <c r="E123" s="106">
        <f t="shared" si="12"/>
        <v>6300000</v>
      </c>
      <c r="F123" s="156"/>
      <c r="G123" s="146"/>
      <c r="H123" s="172"/>
      <c r="I123" s="92">
        <f t="shared" si="13"/>
        <v>0</v>
      </c>
      <c r="J123" s="85"/>
      <c r="K123" s="85"/>
      <c r="L123" s="85"/>
      <c r="M123" s="85"/>
      <c r="N123" s="85"/>
      <c r="O123" s="85"/>
      <c r="P123" s="85"/>
      <c r="Q123" s="85"/>
      <c r="R123" s="152">
        <f t="shared" si="11"/>
        <v>0</v>
      </c>
      <c r="S123" s="142">
        <v>3300000</v>
      </c>
      <c r="T123" s="165">
        <v>3000000</v>
      </c>
      <c r="U123" s="39">
        <f t="shared" si="14"/>
        <v>6300000</v>
      </c>
      <c r="V123" s="56" t="s">
        <v>111</v>
      </c>
      <c r="W123" s="67" t="s">
        <v>105</v>
      </c>
      <c r="X123" s="56" t="s">
        <v>135</v>
      </c>
      <c r="Y123" s="58" t="s">
        <v>347</v>
      </c>
      <c r="Z123" s="57" t="s">
        <v>41</v>
      </c>
    </row>
    <row r="124" spans="1:26" s="75" customFormat="1" ht="66" customHeight="1" x14ac:dyDescent="0.2">
      <c r="A124" s="53" t="s">
        <v>168</v>
      </c>
      <c r="B124" s="54" t="s">
        <v>473</v>
      </c>
      <c r="C124" s="59" t="s">
        <v>273</v>
      </c>
      <c r="D124" s="184">
        <v>50000</v>
      </c>
      <c r="E124" s="106">
        <f t="shared" si="12"/>
        <v>50000</v>
      </c>
      <c r="F124" s="152"/>
      <c r="G124" s="146"/>
      <c r="H124" s="172"/>
      <c r="I124" s="92">
        <f t="shared" si="13"/>
        <v>0</v>
      </c>
      <c r="J124" s="85"/>
      <c r="K124" s="85"/>
      <c r="L124" s="85"/>
      <c r="M124" s="85"/>
      <c r="N124" s="85"/>
      <c r="O124" s="85"/>
      <c r="P124" s="85"/>
      <c r="Q124" s="85"/>
      <c r="R124" s="152">
        <f t="shared" si="11"/>
        <v>0</v>
      </c>
      <c r="S124" s="143">
        <v>50000</v>
      </c>
      <c r="T124" s="172"/>
      <c r="U124" s="39">
        <f t="shared" si="14"/>
        <v>50000</v>
      </c>
      <c r="V124" s="56" t="s">
        <v>112</v>
      </c>
      <c r="W124" s="52" t="s">
        <v>60</v>
      </c>
      <c r="X124" s="56" t="s">
        <v>135</v>
      </c>
      <c r="Y124" s="58" t="s">
        <v>130</v>
      </c>
      <c r="Z124" s="57" t="s">
        <v>41</v>
      </c>
    </row>
    <row r="125" spans="1:26" s="75" customFormat="1" ht="65.25" customHeight="1" x14ac:dyDescent="0.2">
      <c r="A125" s="53" t="s">
        <v>168</v>
      </c>
      <c r="B125" s="54" t="s">
        <v>474</v>
      </c>
      <c r="C125" s="59" t="s">
        <v>274</v>
      </c>
      <c r="D125" s="184">
        <v>1000000</v>
      </c>
      <c r="E125" s="106">
        <f t="shared" si="12"/>
        <v>525000</v>
      </c>
      <c r="F125" s="152"/>
      <c r="G125" s="142">
        <v>50000</v>
      </c>
      <c r="H125" s="165">
        <v>50000</v>
      </c>
      <c r="I125" s="92">
        <f t="shared" si="13"/>
        <v>100000</v>
      </c>
      <c r="J125" s="85"/>
      <c r="K125" s="85"/>
      <c r="L125" s="85"/>
      <c r="M125" s="85"/>
      <c r="N125" s="85"/>
      <c r="O125" s="85"/>
      <c r="P125" s="85"/>
      <c r="Q125" s="85"/>
      <c r="R125" s="152">
        <f t="shared" si="11"/>
        <v>0</v>
      </c>
      <c r="S125" s="142">
        <v>200000</v>
      </c>
      <c r="T125" s="165">
        <v>225000</v>
      </c>
      <c r="U125" s="39">
        <f t="shared" si="14"/>
        <v>425000</v>
      </c>
      <c r="V125" s="56" t="s">
        <v>311</v>
      </c>
      <c r="W125" s="52" t="s">
        <v>60</v>
      </c>
      <c r="X125" s="56" t="s">
        <v>135</v>
      </c>
      <c r="Y125" s="58" t="s">
        <v>130</v>
      </c>
      <c r="Z125" s="57" t="s">
        <v>41</v>
      </c>
    </row>
    <row r="126" spans="1:26" s="75" customFormat="1" ht="77.25" customHeight="1" x14ac:dyDescent="0.2">
      <c r="A126" s="53" t="s">
        <v>168</v>
      </c>
      <c r="B126" s="54" t="s">
        <v>475</v>
      </c>
      <c r="C126" s="59" t="s">
        <v>275</v>
      </c>
      <c r="D126" s="184">
        <v>20000</v>
      </c>
      <c r="E126" s="106">
        <f t="shared" si="12"/>
        <v>20000</v>
      </c>
      <c r="F126" s="151"/>
      <c r="G126" s="146"/>
      <c r="H126" s="172"/>
      <c r="I126" s="92">
        <f t="shared" si="13"/>
        <v>0</v>
      </c>
      <c r="J126" s="85"/>
      <c r="K126" s="85"/>
      <c r="L126" s="85"/>
      <c r="M126" s="85"/>
      <c r="N126" s="85"/>
      <c r="O126" s="85"/>
      <c r="P126" s="85"/>
      <c r="Q126" s="85"/>
      <c r="R126" s="152">
        <f t="shared" si="11"/>
        <v>0</v>
      </c>
      <c r="S126" s="143">
        <v>20000</v>
      </c>
      <c r="T126" s="172"/>
      <c r="U126" s="39">
        <f t="shared" si="14"/>
        <v>20000</v>
      </c>
      <c r="V126" s="56" t="s">
        <v>113</v>
      </c>
      <c r="W126" s="67">
        <v>412700</v>
      </c>
      <c r="X126" s="56" t="s">
        <v>135</v>
      </c>
      <c r="Y126" s="58">
        <v>2017</v>
      </c>
      <c r="Z126" s="57" t="s">
        <v>41</v>
      </c>
    </row>
    <row r="127" spans="1:26" s="75" customFormat="1" ht="80.25" customHeight="1" x14ac:dyDescent="0.2">
      <c r="A127" s="53" t="s">
        <v>168</v>
      </c>
      <c r="B127" s="54" t="s">
        <v>492</v>
      </c>
      <c r="C127" s="59" t="s">
        <v>276</v>
      </c>
      <c r="D127" s="184">
        <v>50000</v>
      </c>
      <c r="E127" s="106">
        <f t="shared" si="12"/>
        <v>50000</v>
      </c>
      <c r="F127" s="152"/>
      <c r="G127" s="146"/>
      <c r="H127" s="172"/>
      <c r="I127" s="92">
        <f t="shared" si="13"/>
        <v>0</v>
      </c>
      <c r="J127" s="85"/>
      <c r="K127" s="85"/>
      <c r="L127" s="85"/>
      <c r="M127" s="85"/>
      <c r="N127" s="85"/>
      <c r="O127" s="85"/>
      <c r="P127" s="85"/>
      <c r="Q127" s="85"/>
      <c r="R127" s="152">
        <f t="shared" si="11"/>
        <v>0</v>
      </c>
      <c r="S127" s="143">
        <v>50000</v>
      </c>
      <c r="T127" s="172"/>
      <c r="U127" s="39">
        <f t="shared" si="14"/>
        <v>50000</v>
      </c>
      <c r="V127" s="56" t="s">
        <v>114</v>
      </c>
      <c r="W127" s="52" t="s">
        <v>60</v>
      </c>
      <c r="X127" s="56" t="s">
        <v>135</v>
      </c>
      <c r="Y127" s="58">
        <v>2017</v>
      </c>
      <c r="Z127" s="57" t="s">
        <v>41</v>
      </c>
    </row>
    <row r="128" spans="1:26" ht="99" customHeight="1" x14ac:dyDescent="0.2">
      <c r="A128" s="53" t="s">
        <v>168</v>
      </c>
      <c r="B128" s="54" t="s">
        <v>383</v>
      </c>
      <c r="C128" s="59" t="s">
        <v>277</v>
      </c>
      <c r="D128" s="184">
        <v>50000</v>
      </c>
      <c r="E128" s="106">
        <f t="shared" si="12"/>
        <v>50000</v>
      </c>
      <c r="F128" s="153">
        <v>25000</v>
      </c>
      <c r="G128" s="143">
        <v>25000</v>
      </c>
      <c r="H128" s="176"/>
      <c r="I128" s="92">
        <f t="shared" si="13"/>
        <v>50000</v>
      </c>
      <c r="J128" s="85"/>
      <c r="K128" s="85"/>
      <c r="L128" s="85"/>
      <c r="M128" s="85"/>
      <c r="N128" s="85"/>
      <c r="O128" s="85"/>
      <c r="P128" s="85"/>
      <c r="Q128" s="85"/>
      <c r="R128" s="152">
        <f t="shared" si="11"/>
        <v>0</v>
      </c>
      <c r="S128" s="146"/>
      <c r="T128" s="172"/>
      <c r="U128" s="39">
        <f t="shared" si="14"/>
        <v>0</v>
      </c>
      <c r="V128" s="56" t="s">
        <v>110</v>
      </c>
      <c r="W128" s="52" t="s">
        <v>60</v>
      </c>
      <c r="X128" s="56" t="s">
        <v>135</v>
      </c>
      <c r="Y128" s="58">
        <v>2017</v>
      </c>
      <c r="Z128" s="57" t="s">
        <v>41</v>
      </c>
    </row>
    <row r="129" spans="1:26" ht="126.75" customHeight="1" x14ac:dyDescent="0.2">
      <c r="A129" s="53" t="s">
        <v>168</v>
      </c>
      <c r="B129" s="54" t="s">
        <v>501</v>
      </c>
      <c r="C129" s="169" t="s">
        <v>502</v>
      </c>
      <c r="D129" s="184">
        <v>77960</v>
      </c>
      <c r="E129" s="106">
        <f t="shared" si="12"/>
        <v>57960</v>
      </c>
      <c r="F129" s="153">
        <v>18000</v>
      </c>
      <c r="G129" s="143">
        <v>20000</v>
      </c>
      <c r="H129" s="176"/>
      <c r="I129" s="92"/>
      <c r="J129" s="85"/>
      <c r="K129" s="85"/>
      <c r="L129" s="85"/>
      <c r="M129" s="85"/>
      <c r="N129" s="85"/>
      <c r="O129" s="85"/>
      <c r="P129" s="85"/>
      <c r="Q129" s="85"/>
      <c r="R129" s="152"/>
      <c r="S129" s="143">
        <v>30000</v>
      </c>
      <c r="T129" s="176">
        <v>27960</v>
      </c>
      <c r="U129" s="39">
        <f t="shared" si="14"/>
        <v>57960</v>
      </c>
      <c r="V129" s="56" t="s">
        <v>110</v>
      </c>
      <c r="W129" s="52" t="s">
        <v>60</v>
      </c>
      <c r="X129" s="56" t="s">
        <v>135</v>
      </c>
      <c r="Y129" s="58">
        <v>2017</v>
      </c>
      <c r="Z129" s="57" t="s">
        <v>41</v>
      </c>
    </row>
    <row r="130" spans="1:26" s="75" customFormat="1" ht="69" customHeight="1" x14ac:dyDescent="0.2">
      <c r="A130" s="53" t="s">
        <v>169</v>
      </c>
      <c r="B130" s="54" t="s">
        <v>493</v>
      </c>
      <c r="C130" s="59" t="s">
        <v>278</v>
      </c>
      <c r="D130" s="184">
        <v>2500000</v>
      </c>
      <c r="E130" s="106">
        <f t="shared" si="12"/>
        <v>1000000</v>
      </c>
      <c r="F130" s="153"/>
      <c r="G130" s="143">
        <v>100000</v>
      </c>
      <c r="H130" s="176">
        <v>100000</v>
      </c>
      <c r="I130" s="92">
        <f t="shared" si="13"/>
        <v>200000</v>
      </c>
      <c r="J130" s="85"/>
      <c r="K130" s="85"/>
      <c r="L130" s="85"/>
      <c r="M130" s="85"/>
      <c r="N130" s="85"/>
      <c r="O130" s="85"/>
      <c r="P130" s="85"/>
      <c r="Q130" s="85"/>
      <c r="R130" s="152">
        <f t="shared" si="11"/>
        <v>0</v>
      </c>
      <c r="S130" s="143">
        <v>400000</v>
      </c>
      <c r="T130" s="176">
        <v>400000</v>
      </c>
      <c r="U130" s="39">
        <f t="shared" si="14"/>
        <v>800000</v>
      </c>
      <c r="V130" s="56" t="s">
        <v>115</v>
      </c>
      <c r="W130" s="52" t="s">
        <v>60</v>
      </c>
      <c r="X130" s="56" t="s">
        <v>135</v>
      </c>
      <c r="Y130" s="58" t="s">
        <v>130</v>
      </c>
      <c r="Z130" s="57" t="s">
        <v>41</v>
      </c>
    </row>
    <row r="131" spans="1:26" ht="120.75" customHeight="1" x14ac:dyDescent="0.2">
      <c r="A131" s="53" t="s">
        <v>169</v>
      </c>
      <c r="B131" s="54" t="s">
        <v>494</v>
      </c>
      <c r="C131" s="59" t="s">
        <v>279</v>
      </c>
      <c r="D131" s="184">
        <v>5000000</v>
      </c>
      <c r="E131" s="106">
        <f t="shared" ref="E131:E149" si="15">SUM(I131+U131)</f>
        <v>1450000</v>
      </c>
      <c r="F131" s="152"/>
      <c r="G131" s="142">
        <v>100000</v>
      </c>
      <c r="H131" s="165">
        <v>150000</v>
      </c>
      <c r="I131" s="92">
        <f>SUM(F131:H131)</f>
        <v>250000</v>
      </c>
      <c r="J131" s="85"/>
      <c r="K131" s="85"/>
      <c r="L131" s="85"/>
      <c r="M131" s="85"/>
      <c r="N131" s="85"/>
      <c r="O131" s="85"/>
      <c r="P131" s="85"/>
      <c r="Q131" s="85"/>
      <c r="R131" s="152">
        <f t="shared" si="11"/>
        <v>0</v>
      </c>
      <c r="S131" s="142">
        <v>550000</v>
      </c>
      <c r="T131" s="165">
        <v>650000</v>
      </c>
      <c r="U131" s="39">
        <f t="shared" ref="U131:U152" si="16">SUM(R131:T131)</f>
        <v>1200000</v>
      </c>
      <c r="V131" s="56" t="s">
        <v>116</v>
      </c>
      <c r="W131" s="52" t="s">
        <v>60</v>
      </c>
      <c r="X131" s="56" t="s">
        <v>136</v>
      </c>
      <c r="Y131" s="58" t="s">
        <v>130</v>
      </c>
      <c r="Z131" s="57" t="s">
        <v>41</v>
      </c>
    </row>
    <row r="132" spans="1:26" ht="131.25" customHeight="1" x14ac:dyDescent="0.2">
      <c r="A132" s="53" t="s">
        <v>169</v>
      </c>
      <c r="B132" s="54" t="s">
        <v>374</v>
      </c>
      <c r="C132" s="59" t="s">
        <v>280</v>
      </c>
      <c r="D132" s="184">
        <v>4000000</v>
      </c>
      <c r="E132" s="106">
        <f t="shared" si="15"/>
        <v>1300000</v>
      </c>
      <c r="F132" s="152"/>
      <c r="G132" s="142">
        <v>100000</v>
      </c>
      <c r="H132" s="165">
        <v>100000</v>
      </c>
      <c r="I132" s="92">
        <f>SUM(F132:H132)</f>
        <v>200000</v>
      </c>
      <c r="J132" s="85"/>
      <c r="K132" s="85">
        <v>100000</v>
      </c>
      <c r="L132" s="85"/>
      <c r="M132" s="85">
        <v>100000</v>
      </c>
      <c r="N132" s="85"/>
      <c r="O132" s="85"/>
      <c r="P132" s="85">
        <v>100000</v>
      </c>
      <c r="Q132" s="85"/>
      <c r="R132" s="152">
        <f t="shared" si="11"/>
        <v>300000</v>
      </c>
      <c r="S132" s="142">
        <v>400000</v>
      </c>
      <c r="T132" s="165">
        <v>400000</v>
      </c>
      <c r="U132" s="39">
        <f t="shared" si="16"/>
        <v>1100000</v>
      </c>
      <c r="V132" s="56" t="s">
        <v>137</v>
      </c>
      <c r="W132" s="52" t="s">
        <v>60</v>
      </c>
      <c r="X132" s="56" t="s">
        <v>136</v>
      </c>
      <c r="Y132" s="58" t="s">
        <v>130</v>
      </c>
      <c r="Z132" s="57" t="s">
        <v>41</v>
      </c>
    </row>
    <row r="133" spans="1:26" s="75" customFormat="1" ht="127.5" customHeight="1" x14ac:dyDescent="0.2">
      <c r="A133" s="53" t="s">
        <v>169</v>
      </c>
      <c r="B133" s="54" t="s">
        <v>312</v>
      </c>
      <c r="C133" s="59" t="s">
        <v>281</v>
      </c>
      <c r="D133" s="184">
        <v>978000</v>
      </c>
      <c r="E133" s="106">
        <f t="shared" si="15"/>
        <v>460000</v>
      </c>
      <c r="F133" s="152">
        <v>40000</v>
      </c>
      <c r="G133" s="142">
        <v>40000</v>
      </c>
      <c r="H133" s="165">
        <v>40000</v>
      </c>
      <c r="I133" s="92">
        <f>SUM(F133:H133)</f>
        <v>120000</v>
      </c>
      <c r="J133" s="85"/>
      <c r="K133" s="85">
        <v>30000</v>
      </c>
      <c r="L133" s="85"/>
      <c r="M133" s="85">
        <v>30000</v>
      </c>
      <c r="N133" s="85"/>
      <c r="O133" s="85"/>
      <c r="P133" s="85">
        <v>50000</v>
      </c>
      <c r="Q133" s="85"/>
      <c r="R133" s="152">
        <f t="shared" si="11"/>
        <v>110000</v>
      </c>
      <c r="S133" s="142">
        <v>110000</v>
      </c>
      <c r="T133" s="165">
        <v>120000</v>
      </c>
      <c r="U133" s="39">
        <f t="shared" si="16"/>
        <v>340000</v>
      </c>
      <c r="V133" s="56" t="s">
        <v>116</v>
      </c>
      <c r="W133" s="52" t="s">
        <v>60</v>
      </c>
      <c r="X133" s="56" t="s">
        <v>136</v>
      </c>
      <c r="Y133" s="58" t="s">
        <v>130</v>
      </c>
      <c r="Z133" s="57" t="s">
        <v>41</v>
      </c>
    </row>
    <row r="134" spans="1:26" ht="80.25" customHeight="1" x14ac:dyDescent="0.2">
      <c r="A134" s="33" t="s">
        <v>169</v>
      </c>
      <c r="B134" s="54" t="s">
        <v>453</v>
      </c>
      <c r="C134" s="34" t="s">
        <v>282</v>
      </c>
      <c r="D134" s="184">
        <v>7985250</v>
      </c>
      <c r="E134" s="106">
        <f t="shared" si="15"/>
        <v>7985250</v>
      </c>
      <c r="F134" s="157"/>
      <c r="G134" s="142">
        <v>500000</v>
      </c>
      <c r="H134" s="165">
        <v>660250</v>
      </c>
      <c r="I134" s="92">
        <f>SUM(G134:H134)</f>
        <v>1160250</v>
      </c>
      <c r="J134" s="83"/>
      <c r="K134" s="83"/>
      <c r="L134" s="83"/>
      <c r="M134" s="83"/>
      <c r="N134" s="83"/>
      <c r="O134" s="83"/>
      <c r="P134" s="83"/>
      <c r="Q134" s="85"/>
      <c r="R134" s="152">
        <f t="shared" si="11"/>
        <v>0</v>
      </c>
      <c r="S134" s="142">
        <v>3000000</v>
      </c>
      <c r="T134" s="165">
        <v>3825000</v>
      </c>
      <c r="U134" s="39">
        <f t="shared" si="16"/>
        <v>6825000</v>
      </c>
      <c r="V134" s="36" t="s">
        <v>117</v>
      </c>
      <c r="W134" s="50" t="s">
        <v>60</v>
      </c>
      <c r="X134" s="56" t="s">
        <v>136</v>
      </c>
      <c r="Y134" s="58" t="s">
        <v>347</v>
      </c>
      <c r="Z134" s="49" t="s">
        <v>41</v>
      </c>
    </row>
    <row r="135" spans="1:26" ht="102.75" customHeight="1" x14ac:dyDescent="0.2">
      <c r="A135" s="33" t="s">
        <v>169</v>
      </c>
      <c r="B135" s="54" t="s">
        <v>283</v>
      </c>
      <c r="C135" s="34" t="s">
        <v>340</v>
      </c>
      <c r="D135" s="184">
        <v>1140750</v>
      </c>
      <c r="E135" s="106">
        <f t="shared" si="15"/>
        <v>1140750</v>
      </c>
      <c r="F135" s="152">
        <v>85750</v>
      </c>
      <c r="G135" s="142">
        <v>55000</v>
      </c>
      <c r="H135" s="165"/>
      <c r="I135" s="92">
        <f t="shared" ref="I135:I152" si="17">SUM(F135:H135)</f>
        <v>140750</v>
      </c>
      <c r="J135" s="83"/>
      <c r="K135" s="83"/>
      <c r="L135" s="83"/>
      <c r="M135" s="85">
        <v>750000</v>
      </c>
      <c r="N135" s="83"/>
      <c r="O135" s="83"/>
      <c r="P135" s="83"/>
      <c r="Q135" s="85"/>
      <c r="R135" s="152">
        <f t="shared" si="11"/>
        <v>750000</v>
      </c>
      <c r="S135" s="142">
        <v>250000</v>
      </c>
      <c r="T135" s="165"/>
      <c r="U135" s="39">
        <f t="shared" si="16"/>
        <v>1000000</v>
      </c>
      <c r="V135" s="36" t="s">
        <v>139</v>
      </c>
      <c r="W135" s="50" t="s">
        <v>60</v>
      </c>
      <c r="X135" s="56" t="s">
        <v>136</v>
      </c>
      <c r="Y135" s="58" t="s">
        <v>130</v>
      </c>
      <c r="Z135" s="49" t="s">
        <v>41</v>
      </c>
    </row>
    <row r="136" spans="1:26" ht="98.25" customHeight="1" x14ac:dyDescent="0.2">
      <c r="A136" s="33" t="s">
        <v>170</v>
      </c>
      <c r="B136" s="35" t="s">
        <v>353</v>
      </c>
      <c r="C136" s="34" t="s">
        <v>352</v>
      </c>
      <c r="D136" s="184">
        <v>1300000</v>
      </c>
      <c r="E136" s="106">
        <f t="shared" si="15"/>
        <v>1300000</v>
      </c>
      <c r="F136" s="152"/>
      <c r="G136" s="142">
        <v>250000</v>
      </c>
      <c r="H136" s="165">
        <v>250000</v>
      </c>
      <c r="I136" s="92">
        <f t="shared" si="17"/>
        <v>500000</v>
      </c>
      <c r="J136" s="83"/>
      <c r="K136" s="83"/>
      <c r="L136" s="83"/>
      <c r="M136" s="83"/>
      <c r="N136" s="83"/>
      <c r="O136" s="83"/>
      <c r="P136" s="83"/>
      <c r="Q136" s="83"/>
      <c r="R136" s="152">
        <f t="shared" si="11"/>
        <v>0</v>
      </c>
      <c r="S136" s="142">
        <v>400000</v>
      </c>
      <c r="T136" s="165">
        <v>400000</v>
      </c>
      <c r="U136" s="39">
        <f t="shared" si="16"/>
        <v>800000</v>
      </c>
      <c r="V136" s="36" t="s">
        <v>139</v>
      </c>
      <c r="W136" s="50" t="s">
        <v>60</v>
      </c>
      <c r="X136" s="56" t="s">
        <v>136</v>
      </c>
      <c r="Y136" s="58" t="s">
        <v>366</v>
      </c>
      <c r="Z136" s="49" t="s">
        <v>41</v>
      </c>
    </row>
    <row r="137" spans="1:26" s="75" customFormat="1" ht="93" customHeight="1" x14ac:dyDescent="0.2">
      <c r="A137" s="53" t="s">
        <v>169</v>
      </c>
      <c r="B137" s="54" t="s">
        <v>403</v>
      </c>
      <c r="C137" s="59" t="s">
        <v>284</v>
      </c>
      <c r="D137" s="184">
        <v>1200000</v>
      </c>
      <c r="E137" s="106">
        <f t="shared" si="15"/>
        <v>1200000</v>
      </c>
      <c r="F137" s="156"/>
      <c r="G137" s="146"/>
      <c r="H137" s="172"/>
      <c r="I137" s="92">
        <f t="shared" si="17"/>
        <v>0</v>
      </c>
      <c r="J137" s="85"/>
      <c r="K137" s="85"/>
      <c r="L137" s="85"/>
      <c r="M137" s="85"/>
      <c r="N137" s="85">
        <v>150000</v>
      </c>
      <c r="O137" s="85"/>
      <c r="P137" s="85"/>
      <c r="Q137" s="85">
        <v>150000</v>
      </c>
      <c r="R137" s="152">
        <f t="shared" si="11"/>
        <v>300000</v>
      </c>
      <c r="S137" s="142">
        <v>450000</v>
      </c>
      <c r="T137" s="165">
        <v>450000</v>
      </c>
      <c r="U137" s="39">
        <f t="shared" si="16"/>
        <v>1200000</v>
      </c>
      <c r="V137" s="56" t="s">
        <v>118</v>
      </c>
      <c r="W137" s="52" t="s">
        <v>60</v>
      </c>
      <c r="X137" s="56" t="s">
        <v>66</v>
      </c>
      <c r="Y137" s="58" t="s">
        <v>130</v>
      </c>
      <c r="Z137" s="57" t="s">
        <v>41</v>
      </c>
    </row>
    <row r="138" spans="1:26" ht="60" customHeight="1" x14ac:dyDescent="0.2">
      <c r="A138" s="33" t="s">
        <v>169</v>
      </c>
      <c r="B138" s="54" t="s">
        <v>476</v>
      </c>
      <c r="C138" s="34" t="s">
        <v>285</v>
      </c>
      <c r="D138" s="184">
        <v>500000</v>
      </c>
      <c r="E138" s="106">
        <f t="shared" si="15"/>
        <v>500000</v>
      </c>
      <c r="F138" s="156"/>
      <c r="G138" s="146"/>
      <c r="H138" s="172"/>
      <c r="I138" s="92">
        <f t="shared" si="17"/>
        <v>0</v>
      </c>
      <c r="J138" s="83"/>
      <c r="K138" s="83"/>
      <c r="L138" s="83"/>
      <c r="M138" s="83"/>
      <c r="N138" s="83"/>
      <c r="O138" s="83"/>
      <c r="P138" s="83"/>
      <c r="Q138" s="85"/>
      <c r="R138" s="152">
        <f t="shared" si="11"/>
        <v>0</v>
      </c>
      <c r="S138" s="142">
        <v>500000</v>
      </c>
      <c r="T138" s="165"/>
      <c r="U138" s="39">
        <f t="shared" si="16"/>
        <v>500000</v>
      </c>
      <c r="V138" s="36" t="s">
        <v>119</v>
      </c>
      <c r="W138" s="50" t="s">
        <v>60</v>
      </c>
      <c r="X138" s="99" t="s">
        <v>136</v>
      </c>
      <c r="Y138" s="51" t="s">
        <v>130</v>
      </c>
      <c r="Z138" s="49" t="s">
        <v>41</v>
      </c>
    </row>
    <row r="139" spans="1:26" s="75" customFormat="1" ht="104.25" customHeight="1" x14ac:dyDescent="0.2">
      <c r="A139" s="53" t="s">
        <v>169</v>
      </c>
      <c r="B139" s="54" t="s">
        <v>495</v>
      </c>
      <c r="C139" s="59" t="s">
        <v>286</v>
      </c>
      <c r="D139" s="184">
        <v>200000</v>
      </c>
      <c r="E139" s="106">
        <f t="shared" si="15"/>
        <v>87000</v>
      </c>
      <c r="F139" s="152"/>
      <c r="G139" s="142">
        <v>15000</v>
      </c>
      <c r="H139" s="165">
        <v>15000</v>
      </c>
      <c r="I139" s="92">
        <f t="shared" si="17"/>
        <v>30000</v>
      </c>
      <c r="J139" s="85"/>
      <c r="K139" s="85"/>
      <c r="L139" s="85"/>
      <c r="M139" s="85"/>
      <c r="N139" s="85"/>
      <c r="O139" s="85"/>
      <c r="P139" s="85"/>
      <c r="Q139" s="85"/>
      <c r="R139" s="152">
        <f t="shared" ref="R139:R152" si="18">SUM(J139:Q139)</f>
        <v>0</v>
      </c>
      <c r="S139" s="142">
        <v>27000</v>
      </c>
      <c r="T139" s="165">
        <v>30000</v>
      </c>
      <c r="U139" s="39">
        <f t="shared" si="16"/>
        <v>57000</v>
      </c>
      <c r="V139" s="56" t="s">
        <v>120</v>
      </c>
      <c r="W139" s="52" t="s">
        <v>60</v>
      </c>
      <c r="X139" s="56" t="s">
        <v>136</v>
      </c>
      <c r="Y139" s="58" t="s">
        <v>130</v>
      </c>
      <c r="Z139" s="57" t="s">
        <v>41</v>
      </c>
    </row>
    <row r="140" spans="1:26" s="75" customFormat="1" ht="81.75" customHeight="1" x14ac:dyDescent="0.2">
      <c r="A140" s="53" t="s">
        <v>170</v>
      </c>
      <c r="B140" s="54" t="s">
        <v>496</v>
      </c>
      <c r="C140" s="59" t="s">
        <v>287</v>
      </c>
      <c r="D140" s="184">
        <v>200000</v>
      </c>
      <c r="E140" s="106">
        <f t="shared" si="15"/>
        <v>87000</v>
      </c>
      <c r="F140" s="152"/>
      <c r="G140" s="142">
        <v>15000</v>
      </c>
      <c r="H140" s="165">
        <v>15000</v>
      </c>
      <c r="I140" s="92">
        <f t="shared" si="17"/>
        <v>30000</v>
      </c>
      <c r="J140" s="85"/>
      <c r="K140" s="85"/>
      <c r="L140" s="85"/>
      <c r="M140" s="85"/>
      <c r="N140" s="85"/>
      <c r="O140" s="85"/>
      <c r="P140" s="85"/>
      <c r="Q140" s="85"/>
      <c r="R140" s="152">
        <f t="shared" si="18"/>
        <v>0</v>
      </c>
      <c r="S140" s="142">
        <v>27000</v>
      </c>
      <c r="T140" s="165">
        <v>30000</v>
      </c>
      <c r="U140" s="39">
        <f t="shared" si="16"/>
        <v>57000</v>
      </c>
      <c r="V140" s="56" t="s">
        <v>120</v>
      </c>
      <c r="W140" s="52" t="s">
        <v>60</v>
      </c>
      <c r="X140" s="56" t="s">
        <v>136</v>
      </c>
      <c r="Y140" s="58" t="s">
        <v>130</v>
      </c>
      <c r="Z140" s="57" t="s">
        <v>41</v>
      </c>
    </row>
    <row r="141" spans="1:26" s="75" customFormat="1" ht="81" customHeight="1" x14ac:dyDescent="0.2">
      <c r="A141" s="53" t="s">
        <v>170</v>
      </c>
      <c r="B141" s="54" t="s">
        <v>477</v>
      </c>
      <c r="C141" s="59" t="s">
        <v>341</v>
      </c>
      <c r="D141" s="184">
        <v>2000000</v>
      </c>
      <c r="E141" s="106">
        <f t="shared" si="15"/>
        <v>600000</v>
      </c>
      <c r="F141" s="152"/>
      <c r="G141" s="142">
        <v>150000</v>
      </c>
      <c r="H141" s="165">
        <v>150000</v>
      </c>
      <c r="I141" s="92">
        <f t="shared" si="17"/>
        <v>300000</v>
      </c>
      <c r="J141" s="85"/>
      <c r="K141" s="85"/>
      <c r="L141" s="85"/>
      <c r="M141" s="85"/>
      <c r="N141" s="85"/>
      <c r="O141" s="85"/>
      <c r="P141" s="85"/>
      <c r="Q141" s="85"/>
      <c r="R141" s="152">
        <f t="shared" si="18"/>
        <v>0</v>
      </c>
      <c r="S141" s="142">
        <v>150000</v>
      </c>
      <c r="T141" s="165">
        <v>150000</v>
      </c>
      <c r="U141" s="39">
        <f t="shared" si="16"/>
        <v>300000</v>
      </c>
      <c r="V141" s="56" t="s">
        <v>316</v>
      </c>
      <c r="W141" s="52" t="s">
        <v>60</v>
      </c>
      <c r="X141" s="56" t="s">
        <v>136</v>
      </c>
      <c r="Y141" s="58" t="s">
        <v>130</v>
      </c>
      <c r="Z141" s="57" t="s">
        <v>41</v>
      </c>
    </row>
    <row r="142" spans="1:26" s="75" customFormat="1" ht="90" customHeight="1" x14ac:dyDescent="0.2">
      <c r="A142" s="53" t="s">
        <v>170</v>
      </c>
      <c r="B142" s="54" t="s">
        <v>405</v>
      </c>
      <c r="C142" s="59" t="s">
        <v>288</v>
      </c>
      <c r="D142" s="184">
        <v>857000</v>
      </c>
      <c r="E142" s="106">
        <f t="shared" si="15"/>
        <v>860000</v>
      </c>
      <c r="F142" s="152">
        <v>100000</v>
      </c>
      <c r="G142" s="142">
        <v>150000</v>
      </c>
      <c r="H142" s="165">
        <v>150000</v>
      </c>
      <c r="I142" s="92">
        <f t="shared" si="17"/>
        <v>400000</v>
      </c>
      <c r="J142" s="85"/>
      <c r="K142" s="85"/>
      <c r="L142" s="85"/>
      <c r="M142" s="85">
        <v>110000</v>
      </c>
      <c r="N142" s="85"/>
      <c r="O142" s="85"/>
      <c r="P142" s="85"/>
      <c r="Q142" s="85"/>
      <c r="R142" s="152">
        <f t="shared" si="18"/>
        <v>110000</v>
      </c>
      <c r="S142" s="142">
        <v>170000</v>
      </c>
      <c r="T142" s="165">
        <v>180000</v>
      </c>
      <c r="U142" s="39">
        <f t="shared" si="16"/>
        <v>460000</v>
      </c>
      <c r="V142" s="56" t="s">
        <v>120</v>
      </c>
      <c r="W142" s="52" t="s">
        <v>60</v>
      </c>
      <c r="X142" s="56" t="s">
        <v>136</v>
      </c>
      <c r="Y142" s="58" t="s">
        <v>130</v>
      </c>
      <c r="Z142" s="57" t="s">
        <v>41</v>
      </c>
    </row>
    <row r="143" spans="1:26" ht="97.5" customHeight="1" x14ac:dyDescent="0.2">
      <c r="A143" s="33" t="s">
        <v>170</v>
      </c>
      <c r="B143" s="54" t="s">
        <v>455</v>
      </c>
      <c r="C143" s="34" t="s">
        <v>289</v>
      </c>
      <c r="D143" s="184">
        <v>160000</v>
      </c>
      <c r="E143" s="106">
        <f t="shared" si="15"/>
        <v>64000</v>
      </c>
      <c r="F143" s="152">
        <v>10000</v>
      </c>
      <c r="G143" s="142">
        <v>10000</v>
      </c>
      <c r="H143" s="165">
        <v>12000</v>
      </c>
      <c r="I143" s="92">
        <f t="shared" si="17"/>
        <v>32000</v>
      </c>
      <c r="J143" s="83"/>
      <c r="K143" s="83"/>
      <c r="L143" s="83"/>
      <c r="M143" s="83"/>
      <c r="N143" s="83"/>
      <c r="O143" s="83"/>
      <c r="P143" s="83"/>
      <c r="Q143" s="85">
        <v>10000</v>
      </c>
      <c r="R143" s="152">
        <f t="shared" si="18"/>
        <v>10000</v>
      </c>
      <c r="S143" s="142">
        <v>10000</v>
      </c>
      <c r="T143" s="165">
        <v>12000</v>
      </c>
      <c r="U143" s="39">
        <f t="shared" si="16"/>
        <v>32000</v>
      </c>
      <c r="V143" s="36" t="s">
        <v>120</v>
      </c>
      <c r="W143" s="52">
        <v>412900</v>
      </c>
      <c r="X143" s="56" t="s">
        <v>136</v>
      </c>
      <c r="Y143" s="58" t="s">
        <v>130</v>
      </c>
      <c r="Z143" s="49" t="s">
        <v>41</v>
      </c>
    </row>
    <row r="144" spans="1:26" s="75" customFormat="1" ht="79.5" customHeight="1" x14ac:dyDescent="0.2">
      <c r="A144" s="53" t="s">
        <v>170</v>
      </c>
      <c r="B144" s="54" t="s">
        <v>497</v>
      </c>
      <c r="C144" s="59" t="s">
        <v>290</v>
      </c>
      <c r="D144" s="184">
        <v>40000</v>
      </c>
      <c r="E144" s="106">
        <f t="shared" si="15"/>
        <v>13000</v>
      </c>
      <c r="F144" s="152"/>
      <c r="G144" s="142">
        <v>3000</v>
      </c>
      <c r="H144" s="165">
        <v>3000</v>
      </c>
      <c r="I144" s="92">
        <f t="shared" si="17"/>
        <v>6000</v>
      </c>
      <c r="J144" s="85"/>
      <c r="K144" s="85"/>
      <c r="L144" s="85"/>
      <c r="M144" s="85"/>
      <c r="N144" s="85"/>
      <c r="O144" s="85"/>
      <c r="P144" s="85"/>
      <c r="Q144" s="85"/>
      <c r="R144" s="152">
        <f t="shared" si="18"/>
        <v>0</v>
      </c>
      <c r="S144" s="142">
        <v>3000</v>
      </c>
      <c r="T144" s="165">
        <v>4000</v>
      </c>
      <c r="U144" s="39">
        <f t="shared" si="16"/>
        <v>7000</v>
      </c>
      <c r="V144" s="56" t="s">
        <v>120</v>
      </c>
      <c r="W144" s="52">
        <v>412900</v>
      </c>
      <c r="X144" s="56" t="s">
        <v>136</v>
      </c>
      <c r="Y144" s="58" t="s">
        <v>130</v>
      </c>
      <c r="Z144" s="57" t="s">
        <v>41</v>
      </c>
    </row>
    <row r="145" spans="1:54" s="75" customFormat="1" ht="54" x14ac:dyDescent="0.2">
      <c r="A145" s="53" t="s">
        <v>170</v>
      </c>
      <c r="B145" s="54" t="s">
        <v>454</v>
      </c>
      <c r="C145" s="59" t="s">
        <v>291</v>
      </c>
      <c r="D145" s="184">
        <v>100000</v>
      </c>
      <c r="E145" s="106">
        <f t="shared" si="15"/>
        <v>54000</v>
      </c>
      <c r="F145" s="152"/>
      <c r="G145" s="142">
        <v>10000</v>
      </c>
      <c r="H145" s="165">
        <v>10000</v>
      </c>
      <c r="I145" s="92">
        <f t="shared" si="17"/>
        <v>20000</v>
      </c>
      <c r="J145" s="85"/>
      <c r="K145" s="85"/>
      <c r="L145" s="85"/>
      <c r="M145" s="85"/>
      <c r="N145" s="85"/>
      <c r="O145" s="85"/>
      <c r="P145" s="85"/>
      <c r="Q145" s="85">
        <v>10000</v>
      </c>
      <c r="R145" s="152">
        <f t="shared" si="18"/>
        <v>10000</v>
      </c>
      <c r="S145" s="142">
        <v>12000</v>
      </c>
      <c r="T145" s="165">
        <v>12000</v>
      </c>
      <c r="U145" s="39">
        <f t="shared" si="16"/>
        <v>34000</v>
      </c>
      <c r="V145" s="56" t="s">
        <v>120</v>
      </c>
      <c r="W145" s="73">
        <v>412900</v>
      </c>
      <c r="X145" s="56" t="s">
        <v>136</v>
      </c>
      <c r="Y145" s="58" t="s">
        <v>456</v>
      </c>
      <c r="Z145" s="57" t="s">
        <v>41</v>
      </c>
    </row>
    <row r="146" spans="1:54" s="75" customFormat="1" ht="48" customHeight="1" x14ac:dyDescent="0.2">
      <c r="A146" s="53" t="s">
        <v>170</v>
      </c>
      <c r="B146" s="102" t="s">
        <v>478</v>
      </c>
      <c r="C146" s="59" t="s">
        <v>121</v>
      </c>
      <c r="D146" s="184">
        <v>30000</v>
      </c>
      <c r="E146" s="106">
        <f t="shared" si="15"/>
        <v>30000</v>
      </c>
      <c r="F146" s="156"/>
      <c r="G146" s="146"/>
      <c r="H146" s="172"/>
      <c r="I146" s="92">
        <f t="shared" si="17"/>
        <v>0</v>
      </c>
      <c r="J146" s="85"/>
      <c r="K146" s="85"/>
      <c r="L146" s="85"/>
      <c r="M146" s="85"/>
      <c r="N146" s="85"/>
      <c r="O146" s="85"/>
      <c r="P146" s="85"/>
      <c r="Q146" s="85"/>
      <c r="R146" s="152">
        <f t="shared" si="18"/>
        <v>0</v>
      </c>
      <c r="S146" s="143">
        <v>30000</v>
      </c>
      <c r="T146" s="172"/>
      <c r="U146" s="39">
        <f t="shared" si="16"/>
        <v>30000</v>
      </c>
      <c r="V146" s="56" t="s">
        <v>122</v>
      </c>
      <c r="W146" s="52" t="s">
        <v>60</v>
      </c>
      <c r="X146" s="56" t="s">
        <v>136</v>
      </c>
      <c r="Y146" s="58" t="s">
        <v>130</v>
      </c>
      <c r="Z146" s="57" t="s">
        <v>41</v>
      </c>
    </row>
    <row r="147" spans="1:54" ht="81.75" customHeight="1" x14ac:dyDescent="0.2">
      <c r="A147" s="33" t="s">
        <v>170</v>
      </c>
      <c r="B147" s="54" t="s">
        <v>457</v>
      </c>
      <c r="C147" s="34" t="s">
        <v>292</v>
      </c>
      <c r="D147" s="184">
        <v>30000</v>
      </c>
      <c r="E147" s="106">
        <f t="shared" si="15"/>
        <v>15000</v>
      </c>
      <c r="F147" s="152"/>
      <c r="G147" s="142">
        <v>3000</v>
      </c>
      <c r="H147" s="165">
        <v>3000</v>
      </c>
      <c r="I147" s="92">
        <f t="shared" si="17"/>
        <v>6000</v>
      </c>
      <c r="J147" s="83"/>
      <c r="K147" s="83"/>
      <c r="L147" s="83"/>
      <c r="M147" s="83"/>
      <c r="N147" s="83"/>
      <c r="O147" s="83"/>
      <c r="P147" s="83"/>
      <c r="Q147" s="85">
        <v>3000</v>
      </c>
      <c r="R147" s="152">
        <f t="shared" si="18"/>
        <v>3000</v>
      </c>
      <c r="S147" s="142">
        <v>3000</v>
      </c>
      <c r="T147" s="165">
        <v>3000</v>
      </c>
      <c r="U147" s="39">
        <f t="shared" si="16"/>
        <v>9000</v>
      </c>
      <c r="V147" s="36" t="s">
        <v>123</v>
      </c>
      <c r="W147" s="50">
        <v>511300</v>
      </c>
      <c r="X147" s="56" t="s">
        <v>136</v>
      </c>
      <c r="Y147" s="58" t="s">
        <v>130</v>
      </c>
      <c r="Z147" s="49" t="s">
        <v>41</v>
      </c>
    </row>
    <row r="148" spans="1:54" s="75" customFormat="1" ht="83.25" customHeight="1" x14ac:dyDescent="0.2">
      <c r="A148" s="53" t="s">
        <v>170</v>
      </c>
      <c r="B148" s="54" t="s">
        <v>398</v>
      </c>
      <c r="C148" s="59" t="s">
        <v>342</v>
      </c>
      <c r="D148" s="184">
        <v>100000</v>
      </c>
      <c r="E148" s="106">
        <f t="shared" si="15"/>
        <v>100000</v>
      </c>
      <c r="F148" s="152">
        <v>25000</v>
      </c>
      <c r="G148" s="142">
        <v>25000</v>
      </c>
      <c r="H148" s="165"/>
      <c r="I148" s="92">
        <f t="shared" si="17"/>
        <v>50000</v>
      </c>
      <c r="J148" s="85"/>
      <c r="K148" s="85"/>
      <c r="L148" s="85"/>
      <c r="M148" s="85"/>
      <c r="N148" s="85"/>
      <c r="O148" s="85"/>
      <c r="P148" s="85"/>
      <c r="Q148" s="85">
        <v>25000</v>
      </c>
      <c r="R148" s="152">
        <f t="shared" si="18"/>
        <v>25000</v>
      </c>
      <c r="S148" s="143">
        <v>25000</v>
      </c>
      <c r="T148" s="176"/>
      <c r="U148" s="39">
        <f t="shared" si="16"/>
        <v>50000</v>
      </c>
      <c r="V148" s="56" t="s">
        <v>124</v>
      </c>
      <c r="W148" s="52" t="s">
        <v>60</v>
      </c>
      <c r="X148" s="56" t="s">
        <v>66</v>
      </c>
      <c r="Y148" s="58" t="s">
        <v>130</v>
      </c>
      <c r="Z148" s="57" t="s">
        <v>41</v>
      </c>
    </row>
    <row r="149" spans="1:54" ht="30" customHeight="1" x14ac:dyDescent="0.2">
      <c r="A149" s="29"/>
      <c r="B149" s="32"/>
      <c r="C149" s="30"/>
      <c r="D149" s="184"/>
      <c r="E149" s="106">
        <f t="shared" si="15"/>
        <v>0</v>
      </c>
      <c r="F149" s="152"/>
      <c r="G149" s="146"/>
      <c r="H149" s="172"/>
      <c r="I149" s="92">
        <f t="shared" si="17"/>
        <v>0</v>
      </c>
      <c r="J149" s="83"/>
      <c r="K149" s="83"/>
      <c r="L149" s="83"/>
      <c r="M149" s="83"/>
      <c r="N149" s="83"/>
      <c r="O149" s="83"/>
      <c r="P149" s="83"/>
      <c r="Q149" s="83"/>
      <c r="R149" s="152">
        <f t="shared" si="18"/>
        <v>0</v>
      </c>
      <c r="S149" s="146"/>
      <c r="T149" s="172"/>
      <c r="U149" s="39">
        <f t="shared" si="16"/>
        <v>0</v>
      </c>
      <c r="V149" s="31"/>
      <c r="W149" s="31"/>
      <c r="X149" s="31"/>
      <c r="Y149" s="28"/>
      <c r="Z149" s="47"/>
      <c r="AZ149" s="2"/>
      <c r="BA149" s="2"/>
      <c r="BB149" s="2"/>
    </row>
    <row r="150" spans="1:54" ht="30" customHeight="1" x14ac:dyDescent="0.2">
      <c r="A150" s="29"/>
      <c r="B150" s="32"/>
      <c r="C150" s="30"/>
      <c r="D150" s="184"/>
      <c r="E150" s="106"/>
      <c r="F150" s="152"/>
      <c r="G150" s="146"/>
      <c r="H150" s="172"/>
      <c r="I150" s="92">
        <f t="shared" si="17"/>
        <v>0</v>
      </c>
      <c r="J150" s="83"/>
      <c r="K150" s="83"/>
      <c r="L150" s="83"/>
      <c r="M150" s="83"/>
      <c r="N150" s="83"/>
      <c r="O150" s="83"/>
      <c r="P150" s="83"/>
      <c r="Q150" s="83"/>
      <c r="R150" s="152"/>
      <c r="S150" s="146"/>
      <c r="T150" s="172"/>
      <c r="U150" s="39">
        <f t="shared" si="16"/>
        <v>0</v>
      </c>
      <c r="V150" s="31"/>
      <c r="W150" s="31"/>
      <c r="X150" s="31"/>
      <c r="Y150" s="28"/>
      <c r="Z150" s="47"/>
      <c r="AZ150" s="2"/>
      <c r="BA150" s="2"/>
      <c r="BB150" s="2"/>
    </row>
    <row r="151" spans="1:54" ht="30" customHeight="1" x14ac:dyDescent="0.2">
      <c r="A151" s="29"/>
      <c r="B151" s="32"/>
      <c r="C151" s="30"/>
      <c r="D151" s="184"/>
      <c r="E151" s="106"/>
      <c r="F151" s="152"/>
      <c r="G151" s="146"/>
      <c r="H151" s="172"/>
      <c r="I151" s="92">
        <f t="shared" si="17"/>
        <v>0</v>
      </c>
      <c r="J151" s="83"/>
      <c r="K151" s="83"/>
      <c r="L151" s="83"/>
      <c r="M151" s="83"/>
      <c r="N151" s="83"/>
      <c r="O151" s="83"/>
      <c r="P151" s="83"/>
      <c r="Q151" s="83"/>
      <c r="R151" s="152"/>
      <c r="S151" s="146"/>
      <c r="T151" s="172"/>
      <c r="U151" s="39">
        <f t="shared" si="16"/>
        <v>0</v>
      </c>
      <c r="V151" s="31"/>
      <c r="W151" s="31"/>
      <c r="X151" s="31"/>
      <c r="Y151" s="28"/>
      <c r="Z151" s="47"/>
      <c r="AZ151" s="2"/>
      <c r="BA151" s="2"/>
      <c r="BB151" s="2"/>
    </row>
    <row r="152" spans="1:54" ht="15" x14ac:dyDescent="0.2">
      <c r="A152" s="10"/>
      <c r="B152" s="11"/>
      <c r="C152" s="12"/>
      <c r="D152" s="187"/>
      <c r="E152" s="106">
        <f>SUM(I152+U152)</f>
        <v>0</v>
      </c>
      <c r="F152" s="152"/>
      <c r="G152" s="142"/>
      <c r="H152" s="165"/>
      <c r="I152" s="92">
        <f t="shared" si="17"/>
        <v>0</v>
      </c>
      <c r="J152" s="89"/>
      <c r="K152" s="89"/>
      <c r="L152" s="89"/>
      <c r="M152" s="89"/>
      <c r="N152" s="89"/>
      <c r="O152" s="89"/>
      <c r="P152" s="89"/>
      <c r="Q152" s="88"/>
      <c r="R152" s="152">
        <f t="shared" si="18"/>
        <v>0</v>
      </c>
      <c r="S152" s="142"/>
      <c r="T152" s="165"/>
      <c r="U152" s="39">
        <f t="shared" si="16"/>
        <v>0</v>
      </c>
      <c r="V152" s="13"/>
      <c r="W152" s="14"/>
      <c r="X152" s="13"/>
      <c r="Y152" s="15"/>
      <c r="Z152" s="48"/>
      <c r="AZ152" s="2"/>
      <c r="BA152" s="2"/>
      <c r="BB152" s="2"/>
    </row>
    <row r="153" spans="1:54" ht="21" customHeight="1" x14ac:dyDescent="0.2">
      <c r="A153" s="204" t="s">
        <v>1</v>
      </c>
      <c r="B153" s="205"/>
      <c r="C153" s="5"/>
      <c r="D153" s="188">
        <f t="shared" ref="D153:U153" si="19">SUM(D7:D152)</f>
        <v>480633405</v>
      </c>
      <c r="E153" s="109">
        <f t="shared" si="19"/>
        <v>254583493</v>
      </c>
      <c r="F153" s="158">
        <f t="shared" si="19"/>
        <v>3763040</v>
      </c>
      <c r="G153" s="148">
        <f t="shared" si="19"/>
        <v>8580120</v>
      </c>
      <c r="H153" s="177">
        <f t="shared" si="19"/>
        <v>6077470</v>
      </c>
      <c r="I153" s="110">
        <f t="shared" si="19"/>
        <v>18382630</v>
      </c>
      <c r="J153" s="90">
        <f t="shared" si="19"/>
        <v>2730050</v>
      </c>
      <c r="K153" s="90">
        <f t="shared" si="19"/>
        <v>1988500</v>
      </c>
      <c r="L153" s="90">
        <f t="shared" si="19"/>
        <v>0</v>
      </c>
      <c r="M153" s="90">
        <f t="shared" si="19"/>
        <v>4224000</v>
      </c>
      <c r="N153" s="90">
        <f t="shared" si="19"/>
        <v>1315515</v>
      </c>
      <c r="O153" s="90">
        <f t="shared" si="19"/>
        <v>1141035</v>
      </c>
      <c r="P153" s="90">
        <f t="shared" si="19"/>
        <v>1225360</v>
      </c>
      <c r="Q153" s="90">
        <f t="shared" si="19"/>
        <v>658500</v>
      </c>
      <c r="R153" s="158">
        <f t="shared" si="19"/>
        <v>13282960</v>
      </c>
      <c r="S153" s="148">
        <f t="shared" si="19"/>
        <v>107620863</v>
      </c>
      <c r="T153" s="177">
        <f t="shared" si="19"/>
        <v>115297040</v>
      </c>
      <c r="U153" s="109">
        <f t="shared" si="19"/>
        <v>236200863</v>
      </c>
      <c r="V153" s="192"/>
      <c r="W153" s="192"/>
      <c r="X153" s="192"/>
      <c r="Y153" s="192"/>
      <c r="Z153" s="192"/>
      <c r="AZ153" s="2"/>
      <c r="BA153" s="2"/>
      <c r="BB153" s="2"/>
    </row>
    <row r="154" spans="1:54" ht="30" customHeight="1" x14ac:dyDescent="0.25">
      <c r="A154" s="26" t="s">
        <v>27</v>
      </c>
      <c r="B154" s="27"/>
      <c r="C154" s="201" t="s">
        <v>49</v>
      </c>
      <c r="D154" s="202"/>
      <c r="E154" s="202"/>
      <c r="F154" s="179"/>
      <c r="G154" s="180"/>
      <c r="H154" s="180"/>
      <c r="I154" s="94"/>
      <c r="J154" s="94"/>
      <c r="K154" s="94"/>
      <c r="L154" s="94"/>
      <c r="M154" s="94"/>
      <c r="N154" s="94"/>
      <c r="Q154" s="95"/>
    </row>
    <row r="155" spans="1:54" ht="36.75" customHeight="1" x14ac:dyDescent="0.25">
      <c r="A155" s="203" t="s">
        <v>28</v>
      </c>
      <c r="B155" s="203"/>
      <c r="C155" s="190" t="s">
        <v>50</v>
      </c>
      <c r="D155" s="206"/>
      <c r="E155" s="206"/>
      <c r="F155" s="181"/>
      <c r="G155" s="180"/>
      <c r="H155" s="180"/>
      <c r="I155" s="94"/>
      <c r="J155" s="94"/>
      <c r="K155" s="94"/>
      <c r="L155" s="94"/>
      <c r="M155" s="94"/>
      <c r="N155" s="94"/>
    </row>
    <row r="156" spans="1:54" ht="39.75" customHeight="1" x14ac:dyDescent="0.25">
      <c r="A156" s="203"/>
      <c r="B156" s="203"/>
      <c r="C156" s="190" t="s">
        <v>29</v>
      </c>
      <c r="D156" s="191"/>
      <c r="E156" s="191"/>
      <c r="I156" s="91"/>
    </row>
    <row r="157" spans="1:54" ht="48" customHeight="1" x14ac:dyDescent="0.25">
      <c r="C157" s="190" t="s">
        <v>51</v>
      </c>
      <c r="D157" s="191"/>
      <c r="E157" s="191"/>
      <c r="I157" s="91"/>
    </row>
    <row r="158" spans="1:54" ht="28.5" customHeight="1" x14ac:dyDescent="0.25">
      <c r="C158" s="190" t="s">
        <v>52</v>
      </c>
      <c r="D158" s="191"/>
      <c r="E158" s="191"/>
      <c r="I158" s="91"/>
    </row>
    <row r="159" spans="1:54" x14ac:dyDescent="0.2">
      <c r="C159" s="25"/>
      <c r="I159" s="91"/>
    </row>
    <row r="160" spans="1:54" x14ac:dyDescent="0.2">
      <c r="I160" s="91"/>
    </row>
    <row r="161" spans="9:9" x14ac:dyDescent="0.2">
      <c r="I161" s="91"/>
    </row>
  </sheetData>
  <sheetProtection algorithmName="SHA-512" hashValue="MeeerdRRk1WPQ7+j4Bu7YOikULz5xWAAENkO0vk848XXuoy7KOpSe0txCHFcLBoTliDhnjTg7/DNFBLW19HTZg==" saltValue="oRu7K3TtkS/Kw9lxsBfapA==" spinCount="100000" sheet="1" objects="1" scenarios="1"/>
  <autoFilter ref="X1:X162"/>
  <mergeCells count="42">
    <mergeCell ref="A1:C1"/>
    <mergeCell ref="A2:A5"/>
    <mergeCell ref="B2:B5"/>
    <mergeCell ref="C2:C5"/>
    <mergeCell ref="R3:U3"/>
    <mergeCell ref="D1:Z1"/>
    <mergeCell ref="R4:R5"/>
    <mergeCell ref="S4:S5"/>
    <mergeCell ref="T4:T5"/>
    <mergeCell ref="U4:U5"/>
    <mergeCell ref="M4:M5"/>
    <mergeCell ref="N4:N5"/>
    <mergeCell ref="O4:O5"/>
    <mergeCell ref="C154:E154"/>
    <mergeCell ref="F3:I3"/>
    <mergeCell ref="A155:B156"/>
    <mergeCell ref="A153:B153"/>
    <mergeCell ref="C155:E155"/>
    <mergeCell ref="C156:E156"/>
    <mergeCell ref="F4:F5"/>
    <mergeCell ref="G4:G5"/>
    <mergeCell ref="H4:H5"/>
    <mergeCell ref="I4:I5"/>
    <mergeCell ref="D2:D5"/>
    <mergeCell ref="E2:E5"/>
    <mergeCell ref="F2:I2"/>
    <mergeCell ref="C157:E157"/>
    <mergeCell ref="C158:E158"/>
    <mergeCell ref="Y153:Z153"/>
    <mergeCell ref="V153:X153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</mergeCells>
  <conditionalFormatting sqref="E7:E120 E122:E129 E131:E152">
    <cfRule type="expression" priority="34">
      <formula>"if(d5&gt;E5)"</formula>
    </cfRule>
  </conditionalFormatting>
  <conditionalFormatting sqref="D31:D32 D7 D34 D36 D40:D42 D23:D28 D45:D84 D86:D148">
    <cfRule type="expression" priority="33">
      <formula>$D$7:$D$40&gt;$E$7:$E$40</formula>
    </cfRule>
  </conditionalFormatting>
  <conditionalFormatting sqref="D29:D30 D33 D35 D37:D39 D43:D44">
    <cfRule type="expression" priority="21">
      <formula>$D$7:$D$17&gt;$E$7:$E$17</formula>
    </cfRule>
  </conditionalFormatting>
  <conditionalFormatting sqref="D12:D22">
    <cfRule type="expression" priority="11">
      <formula>$D$7:$D$21&gt;$E$7:$E$21</formula>
    </cfRule>
  </conditionalFormatting>
  <conditionalFormatting sqref="D8:D10">
    <cfRule type="expression" priority="8">
      <formula>$D$7:$D$40&gt;$E$7:$E$40</formula>
    </cfRule>
  </conditionalFormatting>
  <conditionalFormatting sqref="D11">
    <cfRule type="expression" priority="6">
      <formula>$D$7:$D$40&gt;$E$7:$E$40</formula>
    </cfRule>
  </conditionalFormatting>
  <conditionalFormatting sqref="E121">
    <cfRule type="expression" priority="2">
      <formula>"if(d5&gt;E5)"</formula>
    </cfRule>
  </conditionalFormatting>
  <conditionalFormatting sqref="E130">
    <cfRule type="expression" priority="1">
      <formula>"if(d5&gt;E5)"</formula>
    </cfRule>
  </conditionalFormatting>
  <pageMargins left="0.39370078740157483" right="0.27559055118110237" top="0.51181102362204722" bottom="0.51181102362204722" header="0.31496062992125984" footer="0.31496062992125984"/>
  <pageSetup paperSize="8" scale="65" fitToHeight="3" orientation="landscape" r:id="rId1"/>
  <headerFooter>
    <oddFooter>&amp;RStr. &amp;P/&amp;N</oddFooter>
  </headerFooter>
  <rowBreaks count="3" manualBreakCount="3">
    <brk id="73" max="53" man="1"/>
    <brk id="106" max="16383" man="1"/>
    <brk id="1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T13" sqref="T13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21" t="s">
        <v>48</v>
      </c>
      <c r="C2" s="222"/>
      <c r="D2" s="222"/>
      <c r="E2" s="223"/>
    </row>
    <row r="3" spans="2:5" x14ac:dyDescent="0.2">
      <c r="B3" s="226" t="s">
        <v>31</v>
      </c>
      <c r="C3" s="227" t="s">
        <v>35</v>
      </c>
      <c r="D3" s="224" t="s">
        <v>11</v>
      </c>
      <c r="E3" s="224" t="s">
        <v>12</v>
      </c>
    </row>
    <row r="4" spans="2:5" x14ac:dyDescent="0.2">
      <c r="B4" s="226"/>
      <c r="C4" s="227"/>
      <c r="D4" s="225"/>
      <c r="E4" s="225"/>
    </row>
    <row r="5" spans="2:5" x14ac:dyDescent="0.2">
      <c r="B5" s="226"/>
      <c r="C5" s="227"/>
      <c r="D5" s="225"/>
      <c r="E5" s="225"/>
    </row>
    <row r="6" spans="2:5" ht="19.899999999999999" customHeight="1" x14ac:dyDescent="0.25">
      <c r="B6" s="43" t="s">
        <v>33</v>
      </c>
      <c r="C6" s="9">
        <f>D6+E6</f>
        <v>3030200</v>
      </c>
      <c r="D6" s="9">
        <f>'Ukupno po sektorima'!$E$7</f>
        <v>1476340</v>
      </c>
      <c r="E6" s="9">
        <f>'Ukupno po sektorima'!Q7</f>
        <v>1553860</v>
      </c>
    </row>
    <row r="7" spans="2:5" ht="19.899999999999999" customHeight="1" x14ac:dyDescent="0.25">
      <c r="B7" s="43" t="s">
        <v>34</v>
      </c>
      <c r="C7" s="9">
        <f>D7+E7</f>
        <v>10066090</v>
      </c>
      <c r="D7" s="9">
        <f>'Ukupno po sektorima'!$E$8</f>
        <v>1703990</v>
      </c>
      <c r="E7" s="9">
        <f>'Ukupno po sektorima'!Q8</f>
        <v>8362100</v>
      </c>
    </row>
    <row r="8" spans="2:5" ht="19.899999999999999" customHeight="1" x14ac:dyDescent="0.25">
      <c r="B8" s="43" t="s">
        <v>40</v>
      </c>
      <c r="C8" s="9">
        <f>D8+E8</f>
        <v>3949710</v>
      </c>
      <c r="D8" s="9">
        <f>'Ukupno po sektorima'!$E$9</f>
        <v>582710</v>
      </c>
      <c r="E8" s="9">
        <f>'Ukupno po sektorima'!Q9</f>
        <v>3367000</v>
      </c>
    </row>
    <row r="9" spans="2:5" ht="18" customHeight="1" x14ac:dyDescent="0.3">
      <c r="B9" s="24" t="s">
        <v>2</v>
      </c>
      <c r="C9" s="7">
        <f>SUM(C6:C8)</f>
        <v>17046000</v>
      </c>
      <c r="D9" s="7">
        <f>SUM(D6:D8)</f>
        <v>3763040</v>
      </c>
      <c r="E9" s="7">
        <f>SUM(E6:E8)</f>
        <v>13282960</v>
      </c>
    </row>
    <row r="10" spans="2:5" ht="13.15" customHeight="1" x14ac:dyDescent="0.2">
      <c r="B10" s="226" t="s">
        <v>0</v>
      </c>
      <c r="C10" s="227" t="s">
        <v>36</v>
      </c>
      <c r="D10" s="224" t="s">
        <v>11</v>
      </c>
      <c r="E10" s="224" t="s">
        <v>12</v>
      </c>
    </row>
    <row r="11" spans="2:5" ht="13.15" customHeight="1" x14ac:dyDescent="0.2">
      <c r="B11" s="226"/>
      <c r="C11" s="227"/>
      <c r="D11" s="225"/>
      <c r="E11" s="225"/>
    </row>
    <row r="12" spans="2:5" ht="13.15" customHeight="1" x14ac:dyDescent="0.2">
      <c r="B12" s="226"/>
      <c r="C12" s="227"/>
      <c r="D12" s="225"/>
      <c r="E12" s="225"/>
    </row>
    <row r="13" spans="2:5" ht="19.899999999999999" customHeight="1" x14ac:dyDescent="0.25">
      <c r="B13" s="43" t="s">
        <v>33</v>
      </c>
      <c r="C13" s="9">
        <f>D13+E13</f>
        <v>12437732</v>
      </c>
      <c r="D13" s="9">
        <f>'Ukupno po sektorima'!$F$7</f>
        <v>1950872</v>
      </c>
      <c r="E13" s="9">
        <f>'Ukupno po sektorima'!R7</f>
        <v>10486860</v>
      </c>
    </row>
    <row r="14" spans="2:5" ht="19.899999999999999" customHeight="1" x14ac:dyDescent="0.25">
      <c r="B14" s="43" t="s">
        <v>34</v>
      </c>
      <c r="C14" s="9">
        <f>D14+E14</f>
        <v>76969768</v>
      </c>
      <c r="D14" s="9">
        <f>'Ukupno po sektorima'!$F$8</f>
        <v>3713248</v>
      </c>
      <c r="E14" s="9">
        <f>'Ukupno po sektorima'!R8</f>
        <v>73256520</v>
      </c>
    </row>
    <row r="15" spans="2:5" ht="19.899999999999999" customHeight="1" x14ac:dyDescent="0.25">
      <c r="B15" s="43" t="s">
        <v>40</v>
      </c>
      <c r="C15" s="9">
        <f>D15+E15</f>
        <v>26793483</v>
      </c>
      <c r="D15" s="9">
        <f>'Ukupno po sektorima'!$F$9</f>
        <v>2916000</v>
      </c>
      <c r="E15" s="9">
        <f>'Ukupno po sektorima'!R9</f>
        <v>23877483</v>
      </c>
    </row>
    <row r="16" spans="2:5" ht="18" customHeight="1" x14ac:dyDescent="0.3">
      <c r="B16" s="24" t="s">
        <v>2</v>
      </c>
      <c r="C16" s="7">
        <f>SUM(C13:C15)</f>
        <v>116200983</v>
      </c>
      <c r="D16" s="7">
        <f>SUM(D13:D15)</f>
        <v>8580120</v>
      </c>
      <c r="E16" s="7">
        <f>SUM(E13:E15)</f>
        <v>107620863</v>
      </c>
    </row>
    <row r="17" spans="2:5" ht="13.15" customHeight="1" x14ac:dyDescent="0.2">
      <c r="B17" s="226" t="s">
        <v>0</v>
      </c>
      <c r="C17" s="227" t="s">
        <v>37</v>
      </c>
      <c r="D17" s="224" t="s">
        <v>11</v>
      </c>
      <c r="E17" s="224" t="s">
        <v>12</v>
      </c>
    </row>
    <row r="18" spans="2:5" ht="13.15" customHeight="1" x14ac:dyDescent="0.2">
      <c r="B18" s="226"/>
      <c r="C18" s="227"/>
      <c r="D18" s="225"/>
      <c r="E18" s="225"/>
    </row>
    <row r="19" spans="2:5" ht="13.15" customHeight="1" x14ac:dyDescent="0.2">
      <c r="B19" s="226"/>
      <c r="C19" s="227"/>
      <c r="D19" s="225"/>
      <c r="E19" s="225"/>
    </row>
    <row r="20" spans="2:5" ht="19.899999999999999" customHeight="1" x14ac:dyDescent="0.25">
      <c r="B20" s="43" t="s">
        <v>33</v>
      </c>
      <c r="C20" s="9">
        <f>D20+E20</f>
        <v>4347500</v>
      </c>
      <c r="D20" s="9">
        <f>'Ukupno po sektorima'!$G$7</f>
        <v>1849000</v>
      </c>
      <c r="E20" s="9">
        <f>'Ukupno po sektorima'!S7</f>
        <v>2498500</v>
      </c>
    </row>
    <row r="21" spans="2:5" ht="19.899999999999999" customHeight="1" x14ac:dyDescent="0.25">
      <c r="B21" s="43" t="s">
        <v>34</v>
      </c>
      <c r="C21" s="9">
        <f>D21+E21</f>
        <v>96710000</v>
      </c>
      <c r="D21" s="9">
        <f>'Ukupno po sektorima'!$G$8</f>
        <v>1400000</v>
      </c>
      <c r="E21" s="9">
        <f>'Ukupno po sektorima'!S8</f>
        <v>95310000</v>
      </c>
    </row>
    <row r="22" spans="2:5" ht="19.899999999999999" customHeight="1" x14ac:dyDescent="0.25">
      <c r="B22" s="43" t="s">
        <v>40</v>
      </c>
      <c r="C22" s="9">
        <f>D22+E22</f>
        <v>20317010</v>
      </c>
      <c r="D22" s="9">
        <f>'Ukupno po sektorima'!$G$9</f>
        <v>2828470</v>
      </c>
      <c r="E22" s="9">
        <f>'Ukupno po sektorima'!S9</f>
        <v>17488540</v>
      </c>
    </row>
    <row r="23" spans="2:5" ht="18" customHeight="1" x14ac:dyDescent="0.3">
      <c r="B23" s="24" t="s">
        <v>2</v>
      </c>
      <c r="C23" s="7">
        <f>SUM(C20:C22)</f>
        <v>121374510</v>
      </c>
      <c r="D23" s="7">
        <f>SUM(D20:D22)</f>
        <v>6077470</v>
      </c>
      <c r="E23" s="7">
        <f>SUM(E20:E22)</f>
        <v>115297040</v>
      </c>
    </row>
    <row r="25" spans="2:5" ht="18" customHeight="1" x14ac:dyDescent="0.3">
      <c r="B25" s="16" t="s">
        <v>38</v>
      </c>
      <c r="C25" s="7">
        <f>C9+C16+C23</f>
        <v>254621493</v>
      </c>
      <c r="D25" s="7">
        <f>D9+D16+D23</f>
        <v>18420630</v>
      </c>
      <c r="E25" s="7">
        <f>E9+E16+E23</f>
        <v>236200863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3" t="s">
        <v>54</v>
      </c>
    </row>
    <row r="3" spans="2:21" ht="13.9" customHeight="1" x14ac:dyDescent="0.2">
      <c r="B3" s="231" t="s">
        <v>31</v>
      </c>
      <c r="C3" s="235" t="s">
        <v>10</v>
      </c>
      <c r="D3" s="211" t="s">
        <v>30</v>
      </c>
      <c r="E3" s="212" t="s">
        <v>11</v>
      </c>
      <c r="F3" s="212"/>
      <c r="G3" s="212"/>
      <c r="H3" s="212"/>
      <c r="I3" s="200" t="s">
        <v>12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28" t="s">
        <v>32</v>
      </c>
    </row>
    <row r="4" spans="2:21" ht="19.149999999999999" customHeight="1" x14ac:dyDescent="0.2">
      <c r="B4" s="232"/>
      <c r="C4" s="235"/>
      <c r="D4" s="211"/>
      <c r="E4" s="194" t="s">
        <v>15</v>
      </c>
      <c r="F4" s="194"/>
      <c r="G4" s="194"/>
      <c r="H4" s="194"/>
      <c r="I4" s="211" t="s">
        <v>45</v>
      </c>
      <c r="J4" s="211"/>
      <c r="K4" s="211"/>
      <c r="L4" s="211"/>
      <c r="M4" s="211"/>
      <c r="N4" s="211"/>
      <c r="O4" s="211"/>
      <c r="P4" s="211"/>
      <c r="Q4" s="230" t="s">
        <v>16</v>
      </c>
      <c r="R4" s="230"/>
      <c r="S4" s="230"/>
      <c r="T4" s="230"/>
      <c r="U4" s="228"/>
    </row>
    <row r="5" spans="2:21" ht="13.15" customHeight="1" x14ac:dyDescent="0.2">
      <c r="B5" s="232"/>
      <c r="C5" s="235"/>
      <c r="D5" s="211"/>
      <c r="E5" s="234" t="s">
        <v>17</v>
      </c>
      <c r="F5" s="234" t="s">
        <v>18</v>
      </c>
      <c r="G5" s="234" t="s">
        <v>19</v>
      </c>
      <c r="H5" s="234" t="s">
        <v>20</v>
      </c>
      <c r="I5" s="229" t="s">
        <v>21</v>
      </c>
      <c r="J5" s="229" t="s">
        <v>22</v>
      </c>
      <c r="K5" s="229" t="s">
        <v>23</v>
      </c>
      <c r="L5" s="229" t="s">
        <v>53</v>
      </c>
      <c r="M5" s="229" t="s">
        <v>24</v>
      </c>
      <c r="N5" s="229" t="s">
        <v>46</v>
      </c>
      <c r="O5" s="229" t="s">
        <v>25</v>
      </c>
      <c r="P5" s="229" t="s">
        <v>26</v>
      </c>
      <c r="Q5" s="220" t="s">
        <v>17</v>
      </c>
      <c r="R5" s="220" t="s">
        <v>18</v>
      </c>
      <c r="S5" s="220" t="s">
        <v>19</v>
      </c>
      <c r="T5" s="220" t="s">
        <v>20</v>
      </c>
      <c r="U5" s="228"/>
    </row>
    <row r="6" spans="2:21" ht="15.75" customHeight="1" x14ac:dyDescent="0.2">
      <c r="B6" s="233"/>
      <c r="C6" s="235"/>
      <c r="D6" s="211"/>
      <c r="E6" s="234"/>
      <c r="F6" s="234"/>
      <c r="G6" s="234"/>
      <c r="H6" s="234"/>
      <c r="I6" s="229"/>
      <c r="J6" s="229"/>
      <c r="K6" s="229"/>
      <c r="L6" s="229"/>
      <c r="M6" s="229"/>
      <c r="N6" s="229"/>
      <c r="O6" s="229"/>
      <c r="P6" s="229"/>
      <c r="Q6" s="220"/>
      <c r="R6" s="220"/>
      <c r="S6" s="220"/>
      <c r="T6" s="220"/>
      <c r="U6" s="228"/>
    </row>
    <row r="7" spans="2:21" ht="40.9" customHeight="1" x14ac:dyDescent="0.25">
      <c r="B7" s="42" t="s">
        <v>33</v>
      </c>
      <c r="C7" s="20">
        <f>SUMIF('Plan 2017-2019'!$Z7:$Z152,"ЕС",'Plan 2017-2019'!D7:D152)</f>
        <v>42509744</v>
      </c>
      <c r="D7" s="19">
        <f>SUMIF('Plan 2017-2019'!$Z7:$Z152,"ЕС",'Plan 2017-2019'!E7:E152)</f>
        <v>19815432</v>
      </c>
      <c r="E7" s="20">
        <f>SUMIF('Plan 2017-2019'!$Z7:$Z152,"ЕС",'Plan 2017-2019'!F7:F152)</f>
        <v>1476340</v>
      </c>
      <c r="F7" s="20">
        <f>SUMIF('Plan 2017-2019'!$Z7:$Z152,"ЕС",'Plan 2017-2019'!G7:G152)</f>
        <v>1950872</v>
      </c>
      <c r="G7" s="20">
        <f>SUMIF('Plan 2017-2019'!$Z7:$Z152,"ЕС",'Plan 2017-2019'!H7:H152)</f>
        <v>1849000</v>
      </c>
      <c r="H7" s="21">
        <f>SUMIF('Plan 2017-2019'!$Z7:$Z152,"ЕС",'Plan 2017-2019'!I7:I152)</f>
        <v>5276212</v>
      </c>
      <c r="I7" s="20">
        <f>SUMIF('Plan 2017-2019'!$Z7:$Z152,"ЕС",'Plan 2017-2019'!J7:J152)</f>
        <v>0</v>
      </c>
      <c r="J7" s="20">
        <f>SUMIF('Plan 2017-2019'!$Z7:$Z152,"ЕС",'Plan 2017-2019'!K7:K152)</f>
        <v>590000</v>
      </c>
      <c r="K7" s="20">
        <f>SUMIF('Plan 2017-2019'!$Z7:$Z152,"ЕС",'Plan 2017-2019'!L7:L152)</f>
        <v>0</v>
      </c>
      <c r="L7" s="20">
        <f>SUMIF('Plan 2017-2019'!$Z7:$Z152,"ЕС",'Plan 2017-2019'!M7:M152)</f>
        <v>24000</v>
      </c>
      <c r="M7" s="20">
        <f>SUMIF('Plan 2017-2019'!$Z7:$Z152,"ЕС",'Plan 2017-2019'!N7:N152)</f>
        <v>387500</v>
      </c>
      <c r="N7" s="20">
        <f>SUMIF('Plan 2017-2019'!$Z7:$Z152,"ЕС",'Plan 2017-2019'!O7:O152)</f>
        <v>0</v>
      </c>
      <c r="O7" s="20">
        <f>SUMIF('Plan 2017-2019'!$Z7:$Z152,"ЕС",'Plan 2017-2019'!P7:P152)</f>
        <v>315360</v>
      </c>
      <c r="P7" s="20">
        <f>SUMIF('Plan 2017-2019'!$Z7:$Z152,"ЕС",'Plan 2017-2019'!Q7:Q152)</f>
        <v>237000</v>
      </c>
      <c r="Q7" s="21">
        <f>SUMIF('Plan 2017-2019'!$Z7:$Z152,"ЕС",'Plan 2017-2019'!R7:R152)</f>
        <v>1553860</v>
      </c>
      <c r="R7" s="20">
        <f>SUMIF('Plan 2017-2019'!$Z7:$Z152,"ЕС",'Plan 2017-2019'!S7:S152)</f>
        <v>10486860</v>
      </c>
      <c r="S7" s="20">
        <f>SUMIF('Plan 2017-2019'!$Z7:$Z152,"ЕС",'Plan 2017-2019'!T7:T152)</f>
        <v>2498500</v>
      </c>
      <c r="T7" s="21">
        <f>SUMIF('Plan 2017-2019'!$Z7:$Z152,"ЕС",'Plan 2017-2019'!U7:U152)</f>
        <v>14539220</v>
      </c>
      <c r="U7" s="46">
        <f>COUNTIF('Plan 2017-2019'!$Z7:$Z152,"ЕС")</f>
        <v>54</v>
      </c>
    </row>
    <row r="8" spans="2:21" ht="40.9" customHeight="1" x14ac:dyDescent="0.25">
      <c r="B8" s="42" t="s">
        <v>34</v>
      </c>
      <c r="C8" s="20">
        <f>SUMIF('Plan 2017-2019'!$Z7:$Z152,"ДС",'Plan 2017-2019'!D7:D152)</f>
        <v>349775768</v>
      </c>
      <c r="D8" s="19">
        <f>SUMIF('Plan 2017-2019'!$Z7:$Z152,"ДС",'Plan 2017-2019'!E7:E152)</f>
        <v>183745858</v>
      </c>
      <c r="E8" s="20">
        <f>SUMIF('Plan 2017-2019'!$Z7:$Z152,"ДС",'Plan 2017-2019'!F7:F152)</f>
        <v>1703990</v>
      </c>
      <c r="F8" s="20">
        <f>SUMIF('Plan 2017-2019'!$Z7:$Z152,"ДС",'Plan 2017-2019'!G7:G152)</f>
        <v>3713248</v>
      </c>
      <c r="G8" s="20">
        <f>SUMIF('Plan 2017-2019'!$Z7:$Z152,"ДС",'Plan 2017-2019'!H7:H152)</f>
        <v>1400000</v>
      </c>
      <c r="H8" s="21">
        <f>SUMIF('Plan 2017-2019'!$Z7:$Z152,"ДС",'Plan 2017-2019'!I7:I152)</f>
        <v>6817238</v>
      </c>
      <c r="I8" s="20">
        <f>SUMIF('Plan 2017-2019'!$Z7:$Z152,"ДС",'Plan 2017-2019'!J7:J152)</f>
        <v>2050050</v>
      </c>
      <c r="J8" s="20">
        <f>SUMIF('Plan 2017-2019'!$Z7:$Z152,"ДС",'Plan 2017-2019'!K7:K152)</f>
        <v>1268500</v>
      </c>
      <c r="K8" s="20">
        <f>SUMIF('Plan 2017-2019'!$Z7:$Z152,"ДС",'Plan 2017-2019'!L7:L152)</f>
        <v>0</v>
      </c>
      <c r="L8" s="20">
        <f>SUMIF('Plan 2017-2019'!$Z7:$Z152,"ДС",'Plan 2017-2019'!M7:M152)</f>
        <v>3110000</v>
      </c>
      <c r="M8" s="20">
        <f>SUMIF('Plan 2017-2019'!$Z7:$Z152,"ДС",'Plan 2017-2019'!N7:N152)</f>
        <v>285015</v>
      </c>
      <c r="N8" s="20">
        <f>SUMIF('Plan 2017-2019'!$Z7:$Z152,"ДС",'Plan 2017-2019'!O7:O152)</f>
        <v>665035</v>
      </c>
      <c r="O8" s="20">
        <f>SUMIF('Plan 2017-2019'!$Z7:$Z152,"ДС",'Plan 2017-2019'!P7:P152)</f>
        <v>760000</v>
      </c>
      <c r="P8" s="20">
        <f>SUMIF('Plan 2017-2019'!$Z7:$Z152,"ДС",'Plan 2017-2019'!Q7:Q152)</f>
        <v>223500</v>
      </c>
      <c r="Q8" s="21">
        <f>SUMIF('Plan 2017-2019'!$Z7:$Z152,"ДС",'Plan 2017-2019'!R7:R152)</f>
        <v>8362100</v>
      </c>
      <c r="R8" s="20">
        <f>SUMIF('Plan 2017-2019'!$Z7:$Z152,"ДС",'Plan 2017-2019'!S7:S152)</f>
        <v>73256520</v>
      </c>
      <c r="S8" s="20">
        <f>SUMIF('Plan 2017-2019'!$Z7:$Z152,"ДС",'Plan 2017-2019'!T7:T152)</f>
        <v>95310000</v>
      </c>
      <c r="T8" s="21">
        <f>SUMIF('Plan 2017-2019'!$Z7:$Z152,"ДС",'Plan 2017-2019'!U7:U152)</f>
        <v>176928620</v>
      </c>
      <c r="U8" s="46">
        <f>COUNTIF('Plan 2017-2019'!$Z7:$Z152,"ДС")</f>
        <v>46</v>
      </c>
    </row>
    <row r="9" spans="2:21" ht="48.75" customHeight="1" x14ac:dyDescent="0.25">
      <c r="B9" s="42" t="s">
        <v>40</v>
      </c>
      <c r="C9" s="20">
        <f>SUMIF('Plan 2017-2019'!$Z7:$Z152,"ЗС",'Plan 2017-2019'!D7:D152)</f>
        <v>88347893</v>
      </c>
      <c r="D9" s="19">
        <f>SUMIF('Plan 2017-2019'!$Z7:$Z152,"ЗС",'Plan 2017-2019'!E7:E152)</f>
        <v>51022203</v>
      </c>
      <c r="E9" s="20">
        <f>SUMIF('Plan 2017-2019'!$Z7:$Z152,"ЗС",'Plan 2017-2019'!F7:F152)</f>
        <v>582710</v>
      </c>
      <c r="F9" s="20">
        <f>SUMIF('Plan 2017-2019'!$Z7:$Z152,"ЗС",'Plan 2017-2019'!G7:G152)</f>
        <v>2916000</v>
      </c>
      <c r="G9" s="20">
        <f>SUMIF('Plan 2017-2019'!$Z7:$Z152,"ЗС",'Plan 2017-2019'!H7:H152)</f>
        <v>2828470</v>
      </c>
      <c r="H9" s="21">
        <f>SUMIF('Plan 2017-2019'!$Z7:$Z152,"ЗС",'Plan 2017-2019'!I7:I152)</f>
        <v>6289180</v>
      </c>
      <c r="I9" s="20">
        <f>SUMIF('Plan 2017-2019'!$Z7:$Z152,"ЗС",'Plan 2017-2019'!J7:J152)</f>
        <v>680000</v>
      </c>
      <c r="J9" s="20">
        <f>SUMIF('Plan 2017-2019'!$Z7:$Z152,"ЗС",'Plan 2017-2019'!K7:K152)</f>
        <v>130000</v>
      </c>
      <c r="K9" s="20">
        <f>SUMIF('Plan 2017-2019'!$Z7:$Z152,"ЗС",'Plan 2017-2019'!L7:L152)</f>
        <v>0</v>
      </c>
      <c r="L9" s="20">
        <f>SUMIF('Plan 2017-2019'!$Z7:$Z152,"ЗС",'Plan 2017-2019'!M7:M152)</f>
        <v>1090000</v>
      </c>
      <c r="M9" s="20">
        <f>SUMIF('Plan 2017-2019'!$Z7:$Z152,"ЗС",'Plan 2017-2019'!N7:N152)</f>
        <v>643000</v>
      </c>
      <c r="N9" s="20">
        <f>SUMIF('Plan 2017-2019'!$Z7:$Z152,"ЗС",'Plan 2017-2019'!O7:O152)</f>
        <v>476000</v>
      </c>
      <c r="O9" s="20">
        <f>SUMIF('Plan 2017-2019'!$Z7:$Z152,"ЗС",'Plan 2017-2019'!P7:P152)</f>
        <v>150000</v>
      </c>
      <c r="P9" s="20">
        <f>SUMIF('Plan 2017-2019'!$Z7:$Z152,"ЗС",'Plan 2017-2019'!Q7:Q152)</f>
        <v>198000</v>
      </c>
      <c r="Q9" s="21">
        <f>SUMIF('Plan 2017-2019'!$Z7:$Z152,"ЗС",'Plan 2017-2019'!R7:R152)</f>
        <v>3367000</v>
      </c>
      <c r="R9" s="20">
        <f>SUMIF('Plan 2017-2019'!$Z7:$Z152,"ЗС",'Plan 2017-2019'!S7:S152)</f>
        <v>23877483</v>
      </c>
      <c r="S9" s="20">
        <f>SUMIF('Plan 2017-2019'!$Z7:$Z152,"ЗС",'Plan 2017-2019'!T7:T152)</f>
        <v>17488540</v>
      </c>
      <c r="T9" s="21">
        <f>SUMIF('Plan 2017-2019'!$Z7:$Z152,"ЗС",'Plan 2017-2019'!U7:U152)</f>
        <v>44733023</v>
      </c>
      <c r="U9" s="46">
        <f>COUNTIF('Plan 2017-2019'!$Z7:$Z152,"ЗС")</f>
        <v>42</v>
      </c>
    </row>
    <row r="10" spans="2:21" ht="40.9" customHeight="1" x14ac:dyDescent="0.3">
      <c r="B10" s="22" t="s">
        <v>39</v>
      </c>
      <c r="C10" s="21">
        <f>SUM(C7:C9)</f>
        <v>480633405</v>
      </c>
      <c r="D10" s="19">
        <f t="shared" ref="D10:T10" si="0">SUM(D7:D9)</f>
        <v>254583493</v>
      </c>
      <c r="E10" s="21">
        <f t="shared" si="0"/>
        <v>3763040</v>
      </c>
      <c r="F10" s="21">
        <f t="shared" si="0"/>
        <v>8580120</v>
      </c>
      <c r="G10" s="21">
        <f t="shared" si="0"/>
        <v>6077470</v>
      </c>
      <c r="H10" s="21">
        <f t="shared" si="0"/>
        <v>18382630</v>
      </c>
      <c r="I10" s="21">
        <f t="shared" si="0"/>
        <v>2730050</v>
      </c>
      <c r="J10" s="21">
        <f t="shared" si="0"/>
        <v>1988500</v>
      </c>
      <c r="K10" s="21">
        <f t="shared" si="0"/>
        <v>0</v>
      </c>
      <c r="L10" s="21">
        <f t="shared" si="0"/>
        <v>4224000</v>
      </c>
      <c r="M10" s="21">
        <f t="shared" si="0"/>
        <v>1315515</v>
      </c>
      <c r="N10" s="21">
        <f t="shared" si="0"/>
        <v>1141035</v>
      </c>
      <c r="O10" s="21">
        <f t="shared" si="0"/>
        <v>1225360</v>
      </c>
      <c r="P10" s="21">
        <f t="shared" si="0"/>
        <v>658500</v>
      </c>
      <c r="Q10" s="21">
        <f t="shared" si="0"/>
        <v>13282960</v>
      </c>
      <c r="R10" s="21">
        <f t="shared" si="0"/>
        <v>107620863</v>
      </c>
      <c r="S10" s="21">
        <f t="shared" si="0"/>
        <v>115297040</v>
      </c>
      <c r="T10" s="21">
        <f t="shared" si="0"/>
        <v>236200863</v>
      </c>
      <c r="U10" s="44">
        <f>SUM(U7:U9)</f>
        <v>142</v>
      </c>
    </row>
    <row r="12" spans="2:21" s="8" customFormat="1" ht="15" x14ac:dyDescent="0.25">
      <c r="B12" s="45" t="s">
        <v>47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2017-2019</vt:lpstr>
      <vt:lpstr>Ukupno po godinama</vt:lpstr>
      <vt:lpstr>Ukupno po sektorima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2018-03-07T07:24:50Z</cp:lastPrinted>
  <dcterms:created xsi:type="dcterms:W3CDTF">2013-10-16T07:47:36Z</dcterms:created>
  <dcterms:modified xsi:type="dcterms:W3CDTF">2019-08-28T07:04:19Z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